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kmorantes\OneDrive - Secretaria Distrital De La Mujer\Documentos\SECRETARÍA DE LA MUJER - 2025\10. Proposiciones\3. Proposicion 170\"/>
    </mc:Choice>
  </mc:AlternateContent>
  <xr:revisionPtr revIDLastSave="0" documentId="8_{BF1A7BF5-7B35-4E26-9416-A56CF793ECA2}" xr6:coauthVersionLast="47" xr6:coauthVersionMax="47" xr10:uidLastSave="{00000000-0000-0000-0000-000000000000}"/>
  <bookViews>
    <workbookView xWindow="-120" yWindow="-120" windowWidth="20730" windowHeight="11160" firstSheet="2" activeTab="7" xr2:uid="{8CA1DE2E-BA06-4BA4-8248-15A70595607E}"/>
  </bookViews>
  <sheets>
    <sheet name="PPMyEG 2021" sheetId="3" r:id="rId1"/>
    <sheet name="PIOEG 2021" sheetId="6" r:id="rId2"/>
    <sheet name="PPMyEG 2022" sheetId="5" r:id="rId3"/>
    <sheet name="PIOEG 2022" sheetId="7" r:id="rId4"/>
    <sheet name="PPMyEG 2023" sheetId="9" r:id="rId5"/>
    <sheet name="PIOEG 2023" sheetId="10" r:id="rId6"/>
    <sheet name="PPMyEG 2024" sheetId="11" r:id="rId7"/>
    <sheet name="PIOEG 2024" sheetId="13" r:id="rId8"/>
  </sheets>
  <externalReferences>
    <externalReference r:id="rId9"/>
    <externalReference r:id="rId10"/>
    <externalReference r:id="rId11"/>
  </externalReferences>
  <definedNames>
    <definedName name="_xlnm._FilterDatabase" localSheetId="1" hidden="1">'PIOEG 2021'!$A$3:$AD$19</definedName>
    <definedName name="_xlnm._FilterDatabase" localSheetId="3" hidden="1">'PIOEG 2022'!$A$3:$AZ$10</definedName>
    <definedName name="_xlnm._FilterDatabase" localSheetId="5" hidden="1">'PIOEG 2023'!$A$3:$AF$11</definedName>
    <definedName name="_xlnm._FilterDatabase" localSheetId="7" hidden="1">'PIOEG 2024'!$A$3:$AC$16</definedName>
    <definedName name="_xlnm._FilterDatabase" localSheetId="2" hidden="1">'PPMyEG 2022'!$A$4:$AW$30</definedName>
    <definedName name="_xlnm._FilterDatabase" localSheetId="4" hidden="1">'PPMyEG 2023'!$A$3:$CT$30</definedName>
    <definedName name="_xlnm._FilterDatabase" localSheetId="6" hidden="1">'PPMyEG 2024'!$A$3:$DA$30</definedName>
    <definedName name="Anualizacion">[1]Datos!$I$17:$I$19</definedName>
    <definedName name="ANUALIZACIÓN" localSheetId="2">[2]Desplegables!$B$9:$B$12</definedName>
    <definedName name="ANUALIZACIÓN" localSheetId="4">[3]Desplegables!$B$9:$B$12</definedName>
    <definedName name="ANUALIZACIÓN" localSheetId="6">#REF!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1" i="10" l="1"/>
  <c r="S10" i="10"/>
  <c r="S9" i="10"/>
  <c r="S6" i="10"/>
  <c r="AE30" i="11" l="1"/>
  <c r="CQ29" i="11"/>
  <c r="BT27" i="11"/>
  <c r="BP27" i="11"/>
  <c r="BH27" i="11"/>
  <c r="BD27" i="11"/>
  <c r="AZ27" i="11"/>
  <c r="AV27" i="11"/>
  <c r="AR27" i="11"/>
  <c r="AN27" i="11"/>
  <c r="AJ27" i="11"/>
  <c r="AF27" i="11"/>
  <c r="AB27" i="11"/>
  <c r="BL27" i="11" s="1"/>
  <c r="BD26" i="11"/>
  <c r="BH26" i="11" s="1"/>
  <c r="BL26" i="11" s="1"/>
  <c r="BP26" i="11" s="1"/>
  <c r="BT26" i="11" s="1"/>
  <c r="BT25" i="11"/>
  <c r="BP25" i="11"/>
  <c r="BL25" i="11"/>
  <c r="BH25" i="11"/>
  <c r="BD25" i="11"/>
  <c r="AZ25" i="11"/>
  <c r="AE25" i="11"/>
  <c r="BT24" i="11"/>
  <c r="BT23" i="11"/>
  <c r="BR23" i="11"/>
  <c r="BR22" i="11"/>
  <c r="BV22" i="11" s="1"/>
  <c r="BM22" i="11"/>
  <c r="BQ22" i="11" s="1"/>
  <c r="BU22" i="11" s="1"/>
  <c r="BL22" i="11"/>
  <c r="BP22" i="11" s="1"/>
  <c r="BT22" i="11" s="1"/>
  <c r="AE22" i="11"/>
  <c r="AJ21" i="11"/>
  <c r="AN21" i="11" s="1"/>
  <c r="AR21" i="11" s="1"/>
  <c r="AG20" i="11"/>
  <c r="AF20" i="11"/>
  <c r="AJ20" i="11" s="1"/>
  <c r="AN20" i="11" s="1"/>
  <c r="AR20" i="11" s="1"/>
  <c r="AE20" i="11"/>
  <c r="BX19" i="11"/>
  <c r="AZ18" i="11"/>
  <c r="BD18" i="11" s="1"/>
  <c r="BH18" i="11" s="1"/>
  <c r="BL18" i="11" s="1"/>
  <c r="BP18" i="11" s="1"/>
  <c r="BT18" i="11" s="1"/>
  <c r="CL14" i="11"/>
  <c r="BT14" i="11"/>
  <c r="BP14" i="11"/>
  <c r="BL14" i="11"/>
  <c r="BH14" i="11"/>
  <c r="BD14" i="11"/>
  <c r="AZ14" i="11"/>
  <c r="AE14" i="11"/>
  <c r="BT13" i="11"/>
  <c r="BP13" i="11"/>
  <c r="BL13" i="11"/>
  <c r="BH13" i="11"/>
  <c r="BD13" i="11"/>
  <c r="AZ13" i="11"/>
  <c r="AE13" i="11"/>
  <c r="BT12" i="11"/>
  <c r="BP12" i="11"/>
  <c r="BL12" i="11"/>
  <c r="BH12" i="11"/>
  <c r="BD12" i="11"/>
  <c r="AZ12" i="11"/>
  <c r="AV12" i="11"/>
  <c r="AR12" i="11"/>
  <c r="AN12" i="11"/>
  <c r="AJ12" i="11"/>
  <c r="AF12" i="11"/>
  <c r="AE12" i="11"/>
  <c r="BT11" i="11"/>
  <c r="AF10" i="11"/>
  <c r="AJ10" i="11" s="1"/>
  <c r="AN10" i="11" s="1"/>
  <c r="AR10" i="11" s="1"/>
  <c r="AV10" i="11" s="1"/>
  <c r="AE10" i="11"/>
  <c r="X9" i="11"/>
  <c r="AV9" i="11" s="1"/>
  <c r="W9" i="11"/>
  <c r="AR9" i="11" s="1"/>
  <c r="V9" i="11"/>
  <c r="AN9" i="11" s="1"/>
  <c r="U9" i="11"/>
  <c r="AJ9" i="11" s="1"/>
  <c r="T9" i="11"/>
  <c r="AF9" i="11" s="1"/>
  <c r="BD8" i="11"/>
  <c r="AV8" i="11"/>
  <c r="AR8" i="11"/>
  <c r="AN8" i="11"/>
  <c r="AJ8" i="11"/>
  <c r="AF8" i="11"/>
  <c r="AE8" i="11"/>
  <c r="AV7" i="11"/>
  <c r="AR7" i="11"/>
  <c r="AN7" i="11"/>
  <c r="AJ7" i="11"/>
  <c r="AF7" i="11"/>
  <c r="AE7" i="11"/>
  <c r="AE6" i="11"/>
  <c r="AE27" i="11" l="1"/>
  <c r="Y9" i="11"/>
  <c r="Z9" i="11" s="1"/>
  <c r="AA9" i="11" s="1"/>
  <c r="AB9" i="11" s="1"/>
  <c r="AC9" i="11" s="1"/>
  <c r="AD9" i="11" s="1"/>
  <c r="AK21" i="11"/>
  <c r="AK20" i="11"/>
  <c r="AO21" i="11"/>
  <c r="AO20" i="11"/>
  <c r="AV20" i="11"/>
  <c r="AS20" i="11"/>
  <c r="AV21" i="11"/>
  <c r="AS21" i="11"/>
  <c r="AE9" i="11"/>
  <c r="AW21" i="11" l="1"/>
  <c r="AZ21" i="11"/>
  <c r="AW20" i="11"/>
  <c r="AZ20" i="11"/>
  <c r="BD20" i="11" l="1"/>
  <c r="BA20" i="11"/>
  <c r="BD21" i="11"/>
  <c r="BA21" i="11"/>
  <c r="BH21" i="11" l="1"/>
  <c r="BE21" i="11"/>
  <c r="BE20" i="11"/>
  <c r="BH20" i="11"/>
  <c r="BL20" i="11" l="1"/>
  <c r="BI20" i="11"/>
  <c r="BL21" i="11"/>
  <c r="BI21" i="11"/>
  <c r="BP21" i="11" l="1"/>
  <c r="BM21" i="11"/>
  <c r="BP20" i="11"/>
  <c r="BM20" i="11"/>
  <c r="BT20" i="11" l="1"/>
  <c r="BU20" i="11" s="1"/>
  <c r="BQ20" i="11"/>
  <c r="BT21" i="11"/>
  <c r="BU21" i="11" s="1"/>
  <c r="BQ21" i="11"/>
  <c r="CB30" i="9" l="1"/>
  <c r="Y30" i="9"/>
  <c r="BO27" i="9"/>
  <c r="BK27" i="9"/>
  <c r="BC27" i="9"/>
  <c r="AY27" i="9"/>
  <c r="AU27" i="9"/>
  <c r="AQ27" i="9"/>
  <c r="AM27" i="9"/>
  <c r="AI27" i="9"/>
  <c r="AE27" i="9"/>
  <c r="AA27" i="9"/>
  <c r="V27" i="9"/>
  <c r="BG27" i="9" s="1"/>
  <c r="AY26" i="9"/>
  <c r="BC26" i="9" s="1"/>
  <c r="BG26" i="9" s="1"/>
  <c r="BK26" i="9" s="1"/>
  <c r="BO26" i="9" s="1"/>
  <c r="BO25" i="9"/>
  <c r="BK25" i="9"/>
  <c r="BG25" i="9"/>
  <c r="BC25" i="9"/>
  <c r="AY25" i="9"/>
  <c r="AU25" i="9"/>
  <c r="Y25" i="9"/>
  <c r="BO24" i="9"/>
  <c r="BO23" i="9"/>
  <c r="BM23" i="9"/>
  <c r="BM22" i="9"/>
  <c r="BQ22" i="9" s="1"/>
  <c r="BH22" i="9"/>
  <c r="BL22" i="9" s="1"/>
  <c r="BP22" i="9" s="1"/>
  <c r="BG22" i="9"/>
  <c r="BK22" i="9" s="1"/>
  <c r="BO22" i="9" s="1"/>
  <c r="Y22" i="9"/>
  <c r="AE21" i="9"/>
  <c r="AI21" i="9" s="1"/>
  <c r="AB20" i="9"/>
  <c r="AA20" i="9"/>
  <c r="AE20" i="9" s="1"/>
  <c r="AI20" i="9" s="1"/>
  <c r="Y20" i="9"/>
  <c r="AU18" i="9"/>
  <c r="AY18" i="9" s="1"/>
  <c r="BC18" i="9" s="1"/>
  <c r="BG18" i="9" s="1"/>
  <c r="BK18" i="9" s="1"/>
  <c r="BO18" i="9" s="1"/>
  <c r="BO14" i="9"/>
  <c r="BK14" i="9"/>
  <c r="BG14" i="9"/>
  <c r="BC14" i="9"/>
  <c r="AY14" i="9"/>
  <c r="AU14" i="9"/>
  <c r="Y14" i="9"/>
  <c r="BO13" i="9"/>
  <c r="BK13" i="9"/>
  <c r="BG13" i="9"/>
  <c r="BC13" i="9"/>
  <c r="AY13" i="9"/>
  <c r="AU13" i="9"/>
  <c r="Y13" i="9"/>
  <c r="BO12" i="9"/>
  <c r="BK12" i="9"/>
  <c r="BG12" i="9"/>
  <c r="BC12" i="9"/>
  <c r="AY12" i="9"/>
  <c r="AU12" i="9"/>
  <c r="AQ12" i="9"/>
  <c r="AM12" i="9"/>
  <c r="AI12" i="9"/>
  <c r="AE12" i="9"/>
  <c r="AA12" i="9"/>
  <c r="Y12" i="9"/>
  <c r="BO11" i="9"/>
  <c r="AE10" i="9"/>
  <c r="AI10" i="9" s="1"/>
  <c r="AM10" i="9" s="1"/>
  <c r="AQ10" i="9" s="1"/>
  <c r="AA10" i="9"/>
  <c r="Y10" i="9"/>
  <c r="R9" i="9"/>
  <c r="S9" i="9" s="1"/>
  <c r="T9" i="9" s="1"/>
  <c r="U9" i="9" s="1"/>
  <c r="V9" i="9" s="1"/>
  <c r="W9" i="9" s="1"/>
  <c r="X9" i="9" s="1"/>
  <c r="Q9" i="9"/>
  <c r="AM9" i="9" s="1"/>
  <c r="P9" i="9"/>
  <c r="AI9" i="9" s="1"/>
  <c r="O9" i="9"/>
  <c r="AE9" i="9" s="1"/>
  <c r="N9" i="9"/>
  <c r="AA9" i="9" s="1"/>
  <c r="AY8" i="9"/>
  <c r="AQ8" i="9"/>
  <c r="AM8" i="9"/>
  <c r="AI8" i="9"/>
  <c r="AE8" i="9"/>
  <c r="AA8" i="9"/>
  <c r="Y8" i="9"/>
  <c r="AQ7" i="9"/>
  <c r="AM7" i="9"/>
  <c r="AI7" i="9"/>
  <c r="AE7" i="9"/>
  <c r="AA7" i="9"/>
  <c r="Y7" i="9"/>
  <c r="Y6" i="9"/>
  <c r="AJ21" i="9" l="1"/>
  <c r="AM21" i="9"/>
  <c r="AJ20" i="9"/>
  <c r="AM20" i="9"/>
  <c r="Y9" i="9"/>
  <c r="AQ9" i="9"/>
  <c r="AF20" i="9"/>
  <c r="AF21" i="9"/>
  <c r="Y27" i="9"/>
  <c r="AQ21" i="9" l="1"/>
  <c r="AN21" i="9"/>
  <c r="AQ20" i="9"/>
  <c r="AN20" i="9"/>
  <c r="AR21" i="9" l="1"/>
  <c r="AU21" i="9"/>
  <c r="AR20" i="9"/>
  <c r="AU20" i="9"/>
  <c r="AY20" i="9" l="1"/>
  <c r="AV20" i="9"/>
  <c r="AY21" i="9"/>
  <c r="AV21" i="9"/>
  <c r="AZ21" i="9" l="1"/>
  <c r="BC21" i="9"/>
  <c r="AZ20" i="9"/>
  <c r="BC20" i="9"/>
  <c r="BG21" i="9" l="1"/>
  <c r="BD21" i="9"/>
  <c r="BG20" i="9"/>
  <c r="BD20" i="9"/>
  <c r="BH20" i="9" l="1"/>
  <c r="BK20" i="9"/>
  <c r="BH21" i="9"/>
  <c r="BK21" i="9"/>
  <c r="BO20" i="9" l="1"/>
  <c r="BP20" i="9" s="1"/>
  <c r="BL20" i="9"/>
  <c r="BO21" i="9"/>
  <c r="BP21" i="9" s="1"/>
  <c r="BL21" i="9"/>
  <c r="I9" i="7" l="1"/>
  <c r="N9" i="7" s="1"/>
  <c r="I10" i="7"/>
  <c r="N10" i="7" s="1"/>
  <c r="I4" i="7"/>
  <c r="N4" i="7" s="1"/>
  <c r="I5" i="7"/>
  <c r="N5" i="7" s="1"/>
  <c r="I6" i="7"/>
  <c r="N6" i="7" s="1"/>
  <c r="I7" i="7"/>
  <c r="N7" i="7" s="1"/>
  <c r="I8" i="7"/>
  <c r="N8" i="7" s="1"/>
  <c r="I18" i="6" l="1"/>
  <c r="N18" i="6" s="1"/>
  <c r="N17" i="6"/>
  <c r="I16" i="6"/>
  <c r="N16" i="6" s="1"/>
  <c r="I15" i="6"/>
  <c r="N15" i="6" s="1"/>
  <c r="I14" i="6"/>
  <c r="N14" i="6" s="1"/>
  <c r="I13" i="6"/>
  <c r="I12" i="6"/>
  <c r="N12" i="6" s="1"/>
  <c r="N11" i="6"/>
  <c r="I10" i="6"/>
  <c r="I9" i="6"/>
  <c r="N9" i="6" s="1"/>
  <c r="I8" i="6"/>
  <c r="I7" i="6"/>
  <c r="N7" i="6" s="1"/>
  <c r="I6" i="6"/>
  <c r="N6" i="6" s="1"/>
  <c r="I5" i="6"/>
  <c r="N5" i="6" s="1"/>
  <c r="I4" i="6"/>
  <c r="N4" i="6" s="1"/>
  <c r="AC23" i="5" l="1"/>
  <c r="AD23" i="5" s="1"/>
  <c r="AD11" i="5"/>
  <c r="AD30" i="5"/>
  <c r="AC29" i="5"/>
  <c r="AD29" i="5" s="1"/>
  <c r="AC20" i="5"/>
  <c r="AD20" i="5" s="1"/>
  <c r="AD24" i="5"/>
  <c r="AD22" i="5"/>
  <c r="AC21" i="5"/>
  <c r="AD21" i="5" s="1"/>
  <c r="AC28" i="5"/>
  <c r="AD28" i="5" s="1"/>
  <c r="AC27" i="5"/>
  <c r="AD27" i="5" s="1"/>
  <c r="AC26" i="5"/>
  <c r="AD26" i="5" s="1"/>
  <c r="AC25" i="5"/>
  <c r="AD25" i="5" s="1"/>
  <c r="AC19" i="5"/>
  <c r="AD19" i="5" s="1"/>
  <c r="AC18" i="5"/>
  <c r="AD18" i="5" s="1"/>
  <c r="AC17" i="5"/>
  <c r="AD17" i="5" s="1"/>
  <c r="AC16" i="5"/>
  <c r="AD16" i="5" s="1"/>
  <c r="AC15" i="5"/>
  <c r="AD15" i="5" s="1"/>
  <c r="AC14" i="5"/>
  <c r="AD14" i="5" s="1"/>
  <c r="AC13" i="5"/>
  <c r="AD13" i="5" s="1"/>
  <c r="AD12" i="5"/>
  <c r="AC10" i="5"/>
  <c r="L10" i="5"/>
  <c r="AC9" i="5"/>
  <c r="AD9" i="5" s="1"/>
  <c r="AC8" i="5"/>
  <c r="AD8" i="5" s="1"/>
  <c r="AC7" i="5"/>
  <c r="AD7" i="5" s="1"/>
  <c r="AD6" i="5"/>
  <c r="AD5" i="5"/>
  <c r="AD10" i="5" l="1"/>
  <c r="S25" i="3"/>
  <c r="S18" i="3"/>
  <c r="S9" i="3"/>
  <c r="K9" i="3"/>
  <c r="S8" i="3"/>
</calcChain>
</file>

<file path=xl/sharedStrings.xml><?xml version="1.0" encoding="utf-8"?>
<sst xmlns="http://schemas.openxmlformats.org/spreadsheetml/2006/main" count="5389" uniqueCount="1475">
  <si>
    <t>5.1.1 Estudio de análisis de la demanda turística y de las condiciones de participación de las mujeres en sus diferencias y diversidad en el turismo</t>
  </si>
  <si>
    <t xml:space="preserve">5.1.2 Reporte de caracterización  de empleos generados por el sector turístico de Bogotá y de las condiciones de las mujeres en sus diferencias y diversidad en estos. </t>
  </si>
  <si>
    <t>5.1.3 Acompañamiento técnico desde el enfoque de género a mujeres vendedoras informales en sus diferencias y diversidad en proceso de emprendimiento y/o fortalecimiento empresarial con enfoques de género y diferencial.</t>
  </si>
  <si>
    <t>5.1.4  Procesos de formación a mujeres vendedoras informales en sus diferencias y diversidad, acorde con los requerimientos del mercado laboral.</t>
  </si>
  <si>
    <t>5.1.5 Ferias para el fortalecimiento y comercialización de productos de las mujeres en sus diferencias y diversidad, vendedoras informales.</t>
  </si>
  <si>
    <t xml:space="preserve">5.1.6 Mujeres vendedoras informales identificadas acorde a su nivel de vulnerabilidad, entendimiento económico y social. </t>
  </si>
  <si>
    <t>5.1. 7  Campañas para el reconocimiento económico, social y cultural del trabajo doméstico no remunerado en el Distrito Capital.</t>
  </si>
  <si>
    <t>5.1.8 Jornadas de socialización, atención y orientación de la agencia pública de empleo  para mujeres en las diferentes localidades, a partir del enfoque de género y enfoque de derechos de las mujeres.</t>
  </si>
  <si>
    <t>5.1.9 Mujeres en sus diferencias y diversidad vinculadas en procesos de intermediación laboral</t>
  </si>
  <si>
    <t>5.1.10 Procesos de formación, alistamiento financiero y asistencia técnica desde el enfoque de género a mujeres emprendedoras en sus diferencias y diversidad del Distrito Capital favoreciendo su inclusión y sostenibilidad, implementados.</t>
  </si>
  <si>
    <t>5.1.11  Acompañamiento y orientación   para  adquisición  de los  productos financieros  que  le permitan  fortalecer la unidad productiva dirigido a  población con   enfoques de género y diferencial   promoviendo su inclusión en el Distrito Capital.</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</si>
  <si>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</si>
  <si>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</si>
  <si>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5.1.14 Servicios de asistencia social, ambiental, productiva y comercial a las unidades productivas de mujeres campesinas y rurales con enfoques de género y diferencial.</t>
  </si>
  <si>
    <t>5.1.15 Servicios de asistencia técnica y acompañamiento para el acceso y permanencia en programas de manejo de las finanzas personales y de ahorro programado para mujeres en sus diferencias y diversidad</t>
  </si>
  <si>
    <t>5.1.16 Lineamientos técnicos para la lectura de la feminización de la pobreza en los diferentes ciclos de vida</t>
  </si>
  <si>
    <t xml:space="preserve">5.1.1 7 Jornadas de capacitación fiscal para mujeres en sus diferencias y diversidad </t>
  </si>
  <si>
    <t>5.1.18  Base de Datos Mujeres vendedoras de la Lotería de Bogotá</t>
  </si>
  <si>
    <t>5.1.19 Estadística tributación  de las mujeres poseedoras que tienen predios y vehículos en Bogotá D.C.</t>
  </si>
  <si>
    <t>5.1.20 Medición de la  participación de las mujeres  en  actividades de educación tributaria.</t>
  </si>
  <si>
    <t>5.1.21 Estudio de identificación de brechas de acceso al mercado laboral  sobre las mujeres, con una sección para mujeres víctimas de violencias  en el marco de cumplimiento del Decreto 2733 de 2012</t>
  </si>
  <si>
    <t>5.1.22 Mujeres beneficiadas con programas de estímulos y apoyo de emprendimientos económicos.</t>
  </si>
  <si>
    <t xml:space="preserve">5.1.23  Estrategias de difusión del Decreto 2733 del 2012 con empresas del sector privado para la vinculación laboral de mujeres víctimas de violencias. </t>
  </si>
  <si>
    <t xml:space="preserve">5.1.24 Mujeres en sus diferencias y diversidad viculadas a procesos de formación para el trabajo y cierre de brechas. </t>
  </si>
  <si>
    <t xml:space="preserve">5.1.25 Contenidos para el desarrollo de capacidades socioemocionales,técnicas y digitales de las mujeres, en toda su diversidad </t>
  </si>
  <si>
    <t xml:space="preserve">5.1.26 Estrategia para el desarrollo de capacidades socioemocionales y técnicas de las mujeres en toda su diversidad para su emprendimiento y empleabilidad.  </t>
  </si>
  <si>
    <t xml:space="preserve">5.1.27 Acompañamiento por el servicio Tropa Social de hogares con jefaturas femeninas en pobreza evidente </t>
  </si>
  <si>
    <t>#</t>
  </si>
  <si>
    <t>Objetivo específico</t>
  </si>
  <si>
    <t>Indicadores de producto</t>
  </si>
  <si>
    <t>Tiempos de ejecución</t>
  </si>
  <si>
    <t>Metas anuales de 
producto</t>
  </si>
  <si>
    <t>Meta de producto Final</t>
  </si>
  <si>
    <t>Periodicidad</t>
  </si>
  <si>
    <t>Responsable de la ejecución</t>
  </si>
  <si>
    <t>REPORTES SECTORIALES 2023</t>
  </si>
  <si>
    <t>Producto esperado</t>
  </si>
  <si>
    <t xml:space="preserve">Nombre indicador de producto </t>
  </si>
  <si>
    <t>Fórmula del indicador de producto</t>
  </si>
  <si>
    <t>Enfoque</t>
  </si>
  <si>
    <t>Tipo de anualización</t>
  </si>
  <si>
    <t>Línea base</t>
  </si>
  <si>
    <t xml:space="preserve">Sector </t>
  </si>
  <si>
    <t>Entidad</t>
  </si>
  <si>
    <t>Dirección/Subdirección/Grupo/Unidad</t>
  </si>
  <si>
    <t>Persona de contacto</t>
  </si>
  <si>
    <t>Teléfono</t>
  </si>
  <si>
    <t>Correo electrónico</t>
  </si>
  <si>
    <r>
      <rPr>
        <b/>
        <sz val="10"/>
        <color rgb="FF000000"/>
        <rFont val="Arial"/>
        <family val="2"/>
      </rPr>
      <t xml:space="preserve">AVANCE CUANTITATIVO ACUMULADO 2023 (NÚMERICO)
</t>
    </r>
    <r>
      <rPr>
        <b/>
        <u/>
        <sz val="10"/>
        <color rgb="FFFF0000"/>
        <rFont val="Arial"/>
        <family val="2"/>
      </rPr>
      <t xml:space="preserve">SE REPORTA CONFORME A LA PERIODICIDAD Y AL TIPO DE ANUALIZACIÓN (EJEMPLO: ANUAL - CONSTANTE), SE REPORTA ÚNICAMENTE EN EL PERIODO QUE ESTA RESALTADO EN AMARILLO. </t>
    </r>
  </si>
  <si>
    <r>
      <rPr>
        <b/>
        <sz val="10"/>
        <color rgb="FF000000"/>
        <rFont val="Arial"/>
        <family val="2"/>
      </rPr>
      <t xml:space="preserve">AVANCE CUALITATIVO 2023 (DESCRIPTIVO)
</t>
    </r>
    <r>
      <rPr>
        <b/>
        <u/>
        <sz val="10"/>
        <color rgb="FFFF0000"/>
        <rFont val="Arial"/>
        <family val="2"/>
      </rPr>
      <t xml:space="preserve">
SE REPORTA TODOS LOS TRIMESTRES, INDEPENDIENTEMENTE DE SU PERIODICIDAD</t>
    </r>
  </si>
  <si>
    <r>
      <rPr>
        <b/>
        <sz val="10"/>
        <color rgb="FF000000"/>
        <rFont val="Arial"/>
        <family val="2"/>
      </rPr>
      <t xml:space="preserve">AVANCE CUALITATIVO IMPLEMENTACIÓN DE ENFOQUES 2023 (DESCRIPTIVO)
</t>
    </r>
    <r>
      <rPr>
        <b/>
        <u/>
        <sz val="10"/>
        <color rgb="FFFF0000"/>
        <rFont val="Arial"/>
        <family val="2"/>
      </rPr>
      <t>SE REPORTA TODOS LOS TRIMESTRES, INDEPENDIENTEMENTE DE SU PERIODICIDAD</t>
    </r>
  </si>
  <si>
    <r>
      <rPr>
        <b/>
        <sz val="10"/>
        <color rgb="FF000000"/>
        <rFont val="Arial"/>
        <family val="2"/>
      </rPr>
      <t xml:space="preserve">RECURSOS EJECUTADOS 2023 (NÚMERICO)
</t>
    </r>
    <r>
      <rPr>
        <b/>
        <u/>
        <sz val="10"/>
        <color rgb="FFFF0000"/>
        <rFont val="Arial"/>
        <family val="2"/>
      </rPr>
      <t>SE REPORTA CONFORME A LA PERIODICIDAD, SE REPORTA ÚNICAMENTE EN EL PERIODO QUE ESTA RESALTADO EN AMARILLO DE MANERA ACUMULADA</t>
    </r>
  </si>
  <si>
    <r>
      <rPr>
        <b/>
        <sz val="10"/>
        <color rgb="FF000000"/>
        <rFont val="Arial"/>
        <family val="2"/>
      </rPr>
      <t xml:space="preserve">AVANCE CUALITATIVO DE LA INFORMACIÓN FINANCIERA 2023 (DESCRIPTIVO)
</t>
    </r>
    <r>
      <rPr>
        <b/>
        <u/>
        <sz val="10"/>
        <color rgb="FFFF0000"/>
        <rFont val="Arial"/>
        <family val="2"/>
      </rPr>
      <t>SE REPORTA TODOS LOS TRIMESTRES, INDEPENDIENTEMENTE DE SU PERIODICIDAD</t>
    </r>
  </si>
  <si>
    <t>OBSERVACIONES SECTOR</t>
  </si>
  <si>
    <t>Trimestre 1 (Ene - Mar)</t>
  </si>
  <si>
    <t>Trimestre 2 (Abr - Jun)</t>
  </si>
  <si>
    <t>Trimestre 3 (Jul - Sept)</t>
  </si>
  <si>
    <t>Trimestre 4 (Oct - Dic)</t>
  </si>
  <si>
    <t>Valor</t>
  </si>
  <si>
    <t>Año</t>
  </si>
  <si>
    <t>Fecha de inicio</t>
  </si>
  <si>
    <t>Fecha de finalización</t>
  </si>
  <si>
    <t>Meta 2020</t>
  </si>
  <si>
    <t>Meta 2021</t>
  </si>
  <si>
    <t>Meta 2022</t>
  </si>
  <si>
    <t>Meta 2023</t>
  </si>
  <si>
    <t>Meta 2024</t>
  </si>
  <si>
    <t>Meta 2025</t>
  </si>
  <si>
    <t>Meta 2026</t>
  </si>
  <si>
    <t>Meta 2027</t>
  </si>
  <si>
    <t>Meta 2028</t>
  </si>
  <si>
    <t>Meta 2029</t>
  </si>
  <si>
    <t>Meta 2030</t>
  </si>
  <si>
    <t>Costo Estimado</t>
  </si>
  <si>
    <t>Recurso disponible.</t>
  </si>
  <si>
    <t>Fuente de financiación</t>
  </si>
  <si>
    <t>Código Proyecto de Invesión</t>
  </si>
  <si>
    <t>Género
Diferencial
Derechos Humanos de las Mujeres</t>
  </si>
  <si>
    <t xml:space="preserve">Suma </t>
  </si>
  <si>
    <t>ND</t>
  </si>
  <si>
    <t>NA</t>
  </si>
  <si>
    <t xml:space="preserve">Inversión </t>
  </si>
  <si>
    <t>N/A</t>
  </si>
  <si>
    <t>Suma</t>
  </si>
  <si>
    <t>Trimestral</t>
  </si>
  <si>
    <t>Anual</t>
  </si>
  <si>
    <t>Inversión</t>
  </si>
  <si>
    <t> </t>
  </si>
  <si>
    <t>Constante</t>
  </si>
  <si>
    <t xml:space="preserve">Constante </t>
  </si>
  <si>
    <t>DERECHOS HUMANOS: NA
GÉNERO: NA
DIFERENCIAL: NA</t>
  </si>
  <si>
    <t>Género</t>
  </si>
  <si>
    <t xml:space="preserve"> $                    -  </t>
  </si>
  <si>
    <t>Creciente</t>
  </si>
  <si>
    <t xml:space="preserve">Creciente </t>
  </si>
  <si>
    <t>5. Contribuir al ejercicio pleno de los derechos económicos de las mujeres, así como al reconocimiento social, económico y simbólico del trabajo que realizan las mujeres en sus diferencias y diversidad, destacando las potencialidades y saberes que han acumulado en las actividades de producción y reproducción.</t>
  </si>
  <si>
    <t>Numero de estudios  de análisis de la demanda turística y de las condiciones de participación de las mujeres en sus diferencias y diversidad en el turismo</t>
  </si>
  <si>
    <t>Sumatoria de estudios  de análisis de la demanda turística y de las condiciones de participación de las mujeres en sus diferencias y diversidad en el turismo</t>
  </si>
  <si>
    <t>DesarrolloEconómicoIndustriayTurismo</t>
  </si>
  <si>
    <t>Instituto Distrital de Turismo IDT</t>
  </si>
  <si>
    <t xml:space="preserve">Recolección de información primaria en Terminal de Transportes y Aeropuerto de Bogotá, a través de encuestas realizadas a los visitantes en su viaje de salida. Tras el correspondiente procesamiento estadístico (de forma anual) se logrará identificar:
- El perfil de las mujeres turistas que visitaron Bogotá en 2023.
- El porcentaje de participación de las mujeres turistas en la ciudad y sus características como, edad, ocupación y nivel de escolaridad. 
- El principal motivo de viaje, lugar de alojamiento, tipo de transporte utilizado y gasto de las mujeres turistas en Bogotá.
</t>
  </si>
  <si>
    <t>Recolección de información primaria en Terminal de Transportes y Aeropuerto de Bogotá, a través de encuestas realizadas a los visitantes en su viaje de salida. Tras el correspondiente procesamiento estadístico (de forma anual) se logrará identificar:
- El perfil de las mujeres turistas que visitaron Bogotá en 2023.
- El porcentaje de participación de las mujeres turistas en la ciudad y sus características como, edad, ocupación y nivel de escolaridad.
- El principal motivo de viaje, lugar de alojamiento, tipo de transporte utilizado y gasto de las mujeres turistas en Bogotá.</t>
  </si>
  <si>
    <t>DERECHOS HUMANOS:
GÉNERO:
DIFERENCIAL:</t>
  </si>
  <si>
    <t>DERECHOS HUMANOS: Sí (Asociados ODS (1, 4,5,8, 16)
GÉNERO: Sí
DIFERENCIAL: Sí</t>
  </si>
  <si>
    <t>DERECHOS HUMANOS: Sí (Asociados ODS (1, 4, 5, 8, 16)
GÉNERO: Sí
DIFERENCIAL: Sí</t>
  </si>
  <si>
    <t>Se ejecutaron 4.500.000 lo que corresponde a un pocentaje del total de pago a los contratistas encuestadores que participan en la recolección de la investigación de Viajeros en Bogotá 2023</t>
  </si>
  <si>
    <t xml:space="preserve">Numero de reportes de caracterización  de empleos generados por el sector turístico de Bogotá y de las condiciones de las mujeres en sus diferencias y diversidad en estos. </t>
  </si>
  <si>
    <t xml:space="preserve">Sumatoria de de reportes de caracterización  de empleos generados por el sector turístico de Bogotá y de las condiciones de las mujeres en sus diferencias y diversidad en estos. </t>
  </si>
  <si>
    <t xml:space="preserve">A través de procesamiento estadístico se obtendrán datos anuales de los ocupados en el sector turístico de Bogotá, filtrando la información para las mujeres empleadas, y así: 
- Determinar el comportamiento del mercado laboral en el sector turismo para las mujeres en Bogotá.
- Identificar las características sociodemográficas y del contrato laboral de las mujeres que trabajan en el sector turismo de Bogotá.
- Conocer el porcentaje de informalidad y subempleo que hay entre las mujeres que trabajan en el sector turismo de Bogotá.
</t>
  </si>
  <si>
    <t>A través de procesamiento estadístico se obtendrán datos anuales de los ocupados en el sector turístico de Bogotá, filtrando la información para las mujeres empleadas, y así:
- Determinar el comportamiento del mercado laboral en el sector turismo para las mujeres en Bogotá.
- Identificar las características sociodemográficas y del contrato laboral de las mujeres que trabajan en el sector turismo de Bogotá.
- Conocer el porcentaje de informalidad y subempleo que hay entre las mujeres que trabajan en el sector turismo de Bogotá.</t>
  </si>
  <si>
    <t>DERECHOS HUMANOS:
GÉNERO:
DIFERENCIAL:
TERRITORIAL:</t>
  </si>
  <si>
    <t xml:space="preserve">Se ejecutaron 4.500.000 lo que corresponde a un pocentaje del total de pago a los contratistas economistas que participan en los análisis del comportamiento del mercado </t>
  </si>
  <si>
    <t>Se ejecutaron 4.500.000 lo que corresponde a un pocentaje del total de pago a los contratistas economistas que participan en los análisis del comportamiento del mercado.</t>
  </si>
  <si>
    <t>Número de mujeres en sus diferencias y diversidad vendedoras informales emprendedoras fortalecidas integralmente con enfoques de género y diferencial.</t>
  </si>
  <si>
    <t xml:space="preserve">Sumatoria de mujeres en sus diferencias y diversidad vendedoras informales fortalecidas integralmente con enfoques de género y diferencial  en emprendimiento y/o fortalecimiento empresarial </t>
  </si>
  <si>
    <t>Instituto para la economía social IPES</t>
  </si>
  <si>
    <t>SESEC</t>
  </si>
  <si>
    <t xml:space="preserve">lnmoreno@ipes.gov.co
</t>
  </si>
  <si>
    <t>Durante el primer trimestre, se logró realizar el fortalecimiento técnico desde lo planteado en el proyecto 7722 “Fortalecimiento de la inclusión productiva de emprendimientos por subsistencia” a un total 82 de estos emprendimientos liderados por mujeres,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</si>
  <si>
    <r>
      <t xml:space="preserve">Durante el segundo  trimestre, se logró realizar el fortalecimiento técnico desde lo planteado en el proyecto 7722 “Fortalecimiento de la inclusión productiva de emprendimientos por subsistencia” a un total  </t>
    </r>
    <r>
      <rPr>
        <b/>
        <sz val="18"/>
        <color rgb="FF000000"/>
        <rFont val="Arial"/>
        <family val="2"/>
      </rPr>
      <t>53</t>
    </r>
    <r>
      <rPr>
        <sz val="11"/>
        <color rgb="FF000000"/>
        <rFont val="Arial"/>
        <family val="2"/>
      </rPr>
      <t xml:space="preserve"> de estos emprendimientos liderados por mujeres,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</si>
  <si>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 xml:space="preserve">Durante el segundo  trimestre, se logró realizar el fortalecimiento técnico desde lo planteado en el proyecto 7722 “Fortalecimiento de la inclusión productiva de emprendimientos por subsistencia” a un total  </t>
    </r>
    <r>
      <rPr>
        <sz val="23"/>
        <color rgb="FF000000"/>
        <rFont val="Arial"/>
        <family val="2"/>
      </rPr>
      <t xml:space="preserve">57 </t>
    </r>
    <r>
      <rPr>
        <sz val="11"/>
        <color rgb="FF000000"/>
        <rFont val="Arial"/>
        <family val="2"/>
      </rPr>
      <t>de estos emprendimientos liderados por mujeres,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</si>
  <si>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MUJERES PRIMER TRIMESTRE</t>
    </r>
    <r>
      <rPr>
        <b/>
        <sz val="20"/>
        <rFont val="Arial"/>
        <family val="2"/>
      </rPr>
      <t xml:space="preserve">
82</t>
    </r>
    <r>
      <rPr>
        <b/>
        <sz val="10"/>
        <rFont val="Arial"/>
        <family val="2"/>
      </rPr>
      <t xml:space="preserve">
"DERECHOS HUMANOS: Derecho al trabajo.</t>
    </r>
    <r>
      <rPr>
        <sz val="10"/>
        <rFont val="Arial"/>
        <family val="2"/>
      </rPr>
      <t xml:space="preserve">
Por medio del fortalecimiento de los 82 emprendimientos por subsistencia de mujeres, atendidas durante este primer trimestre, se busca lograr aumentar  su  inclusión productiva y  de esta manera garantizar el derecho al trabajo digno y su independencia económica.</t>
    </r>
    <r>
      <rPr>
        <b/>
        <sz val="10"/>
        <rFont val="Arial"/>
        <family val="2"/>
      </rPr>
      <t xml:space="preserve">
GÉNERO: </t>
    </r>
    <r>
      <rPr>
        <sz val="10"/>
        <rFont val="Arial"/>
        <family val="2"/>
      </rPr>
      <t>Se logró realizar el fortalecimiento a los emprendimientos por subsistencia de 82 mujeres y 32 hombres para este trimestre.</t>
    </r>
    <r>
      <rPr>
        <b/>
        <sz val="10"/>
        <rFont val="Arial"/>
        <family val="2"/>
      </rPr>
      <t xml:space="preserve">
DIFERENCIAL:  </t>
    </r>
    <r>
      <rPr>
        <sz val="10"/>
        <rFont val="Arial"/>
        <family val="2"/>
      </rPr>
      <t xml:space="preserve">Se fortalecieron los emprendimientos por subsistencia de 10  mujeres vendedoras informales que se declararon víctimas del conflicto armado, 5 mujeres con discapacidad  y 2  de la etnia Chachi  y 1 más que de la etnia Pijao. </t>
    </r>
    <r>
      <rPr>
        <b/>
        <sz val="10"/>
        <rFont val="Arial"/>
        <family val="2"/>
      </rPr>
      <t xml:space="preserve">
TERRITORIAL: </t>
    </r>
    <r>
      <rPr>
        <sz val="10"/>
        <rFont val="Arial"/>
        <family val="2"/>
      </rPr>
      <t>Los emprendimientos por subsistencia liderados por mujeres pertenecen a las siguientes localidades
1. Usaquén: 1
2. Chapinero: 3
3. Santa Fe: 0
4. San Cristóbal: 6 
5. Usme: 10
7. Bosa: 7
8. Kennedy: 11
9. Fontibón: 2
10. Engativá: 5
11. Suba: 7
12. Barrios Unidos: 1
13. Teusaquillo: 3
14. Los Mártires: 1
16. Puente Aranda 0
17. Candelaria: 2
18. Rafael Uribe Uribe: 2
19. Ciudad Bolivar: 9
20. Antonio nariño: 1
21. Tunjuelito: 4
Sin registro: 7
Para un total de 82 mujeres atendidas en el distrito capital.</t>
    </r>
    <r>
      <rPr>
        <b/>
        <sz val="10"/>
        <rFont val="Arial"/>
        <family val="2"/>
      </rPr>
      <t>"</t>
    </r>
  </si>
  <si>
    <r>
      <t>MUJERES PRIMER TRIMESTRE</t>
    </r>
    <r>
      <rPr>
        <b/>
        <sz val="18"/>
        <color rgb="FF000000"/>
        <rFont val="Arial"/>
        <family val="2"/>
      </rPr>
      <t xml:space="preserve">
 53</t>
    </r>
    <r>
      <rPr>
        <b/>
        <sz val="11"/>
        <color rgb="FF000000"/>
        <rFont val="Arial"/>
        <family val="2"/>
      </rPr>
      <t xml:space="preserve">
"DERECHOS HUMANOS: Derecho al trabajo.
Por medio del fortalecimiento de los 53 emprendimientos por subsistencia de mujeres, atendidas durante este segundo trimestre, se busca lograr aumentar su inclusión productiva y de esta manera garantizar el derecho al trabajo digno y su independencia económica.
GÉNERO: Se logró realizar el fortalecimiento a los emprendimientos por subsistencia de 53 mujeres y 22 hombres para este trimestre.
DIFERENCIAL: Se fortalecieron los emprendimientos por subsistencia de 17 mujeres madres cabezas de familia, 10 mujeres vendedoras informales que se declararon víctimas del conflicto armado, 9 mujeres con discapacidad y 1 mujer de los sectores LGBTIQ+.
TERRITORIAL: Los emprendimientos por subsistencia liderados por mujeres pertenecen a las siguientes localidades
1. Usaquén: 0
2. Chapinero: 0
3. Santa Fe: 1
4. San Cristóbal: 6
5. Usme: 0
7. Bosa: 17
8. Kennedy: 7
9. Fontibón: 0
10. Engativá: 4
11. Suba: 4
12. Barrios Unidos: 1
13. Teusaquillo: 1
14. Los Mártires: 0
16. Puente Aranda: 1
17. Candelaria: 0
18. Rafael Uribe Uribe: 6
19. Ciudad Bolivar: 5
20. Antonio nariño: 0
21. Tunjuelito: 0
Para un total de 53 mujeres atendidas en el distrito capital."</t>
    </r>
  </si>
  <si>
    <r>
      <t>MUJERES TERCER TRIMESTRE</t>
    </r>
    <r>
      <rPr>
        <b/>
        <sz val="23"/>
        <color rgb="FF000000"/>
        <rFont val="Arial"/>
        <family val="2"/>
      </rPr>
      <t xml:space="preserve"> 57</t>
    </r>
    <r>
      <rPr>
        <b/>
        <sz val="11"/>
        <color rgb="FF000000"/>
        <rFont val="Arial"/>
        <family val="2"/>
      </rPr>
      <t xml:space="preserve">
 DERECHOS HUMANOS: Derecho al trabajo. Por medio del fortalecimiento de los 57 emprendimientos por subsistencia de mujeres, atendidas durante este segundo trimestre, se busca lograr aumentar su inclusión productiva y de esta manera garantizar el derecho al trabajo digno y su independencia económica.
 GÉNERO: Se logró realizar el fortalecimiento a los emprendimientos por subsistencia de 57 mujeres y 27 hombres para este trimestre.
DIFERENCIAL: Se fortalecieron los emprendimientos por subsistencia de 24 mujeres madres cabezas de familia, 9 mujeres vendedoras informales que se declararon víctimas del conflicto armado, 9 mujeres con discapacidad y 4 mujer de los sectores LGBTIQ+ y 13 mujeres adultos mayores.
TERRITORIAL: Los emprendimientos por subsistencia liderados por mujeres pertenecen a las siguientes localidades:
 1. Usaquén: 2
 2. Chapinero: 1
3. Santa Fe: 2
 4. San Cristóbal: 2
5. Usme: 5
7. Bosa: 5
8. Kennedy: 11
9. Fontibón: 2
10. Engativá: 8
11. Suba: 7
12. Barrios Unidos: 1
13. Teusaquillo: 0
14. Los Mártires: 0
16. Puente Aranda: 2
17. Candelaria: 0
18. Rafael Uribe Uribe: 3
19. Ciudad Bolivar: 4
20. Antonio nariño: 1
21. Tunjuelito: 1
 Para un total de 57 mujeres atendidas en el distrito capital."
:</t>
    </r>
  </si>
  <si>
    <t>Número de mujeres vendedoras informales en sus diferencias y diversidad certificadas en los procesos de formación.</t>
  </si>
  <si>
    <t>Sumatoria de mujeres vendedoras informales en sus diferencias y diversidad certificadas a los procesos de formación.</t>
  </si>
  <si>
    <t xml:space="preserve">4 proyectos 7722, 7772, 7773, 7548 componente de gasto Formación y capacitación </t>
  </si>
  <si>
    <t>Subdirección de Formación y empleabilidad, Subdirección de Redes Sociales e Informalidad y Subdirección de emprendimiento, servicios empresariales y comercialización</t>
  </si>
  <si>
    <t>Cristian Felipe Gonzalez</t>
  </si>
  <si>
    <t>metrianal@ipes.gov.co</t>
  </si>
  <si>
    <t xml:space="preserve">El IPES busco brindar a las mujeres de población de la economía informal que ejerce sus actividades en el espacio público, alternativas comerciales transitorias para la generación de ingresos a través de la oferta de los proyectos de inversión
1. Proyecto 7773. Fortalecimiento oferta de alternativas económicas en el espacio Público en Bogotá con los cursos:
Curso "Buenas prácticas de manufactura en la industria de alimentos y bebidas"; 6 personas en total: 4 mujeres y 2 hombres.
Curso "Curso Comportamiento Emprendedor"; 30 personas en total: 16 mujeres y 14 hombres. "Curso Sistemas Basico"; una persona en total: una mujer.
2. proyecto 7772. implementación de estrategias de organización de zonas de uso y aprovechamiento económico del espacio público en Bogotá con los siguientes cursos:
Curso "Curso Sistemas Basico"; fueron en total 4 personas: 2 mujeres y 2 hombres.
3. En el Proyecto 7548 “Fortalecimiento de las plazas distritales de mercado” con el curso "Buenas prácticas de manufactura en la industria de alimentos y bebidas"; 32 personas en total; 15 mujeres y 17 hombres. </t>
  </si>
  <si>
    <t>El IPES busco brindar a las mujeres de población de la economía informal que ejerce sus actividades en el espacio público, alternativas comerciales transitorias para la generación de ingresos a través de la oferta de los proyectos de inversión
1. Proyecto 7773. Fortalecimiento oferta de alternativas económicas en el espacio Público en Bogotá con los cursos:
Curso "Buenas prácticas de manufactura en la industria de alimentos y bebidas"; 12 personas en total: 12 mujeres
Curso "Curso Comportamiento Emprendedor"; 60 personas en total: 57 mujeres y 13 hombres. "Curso de Marketing Digital"; 14 personas en total 9 mujeres y 5 hombres; Curso "Curso Manejo Basico de Maquina Plana y Fileteadora"; 11 personas en total: 9 mujeres y 2 hombres.
2. Proyecto 7772. implementación de estrategias de organización de zonas de uso y aprovechamiento económico del espacio público en Bogotá con los siguientes cursos:
Curso "Curso Sistemas Basico"; fueron en total 3 personas: 3 mujeres; Curso "Curso Buenas practicas de Manufactura en la Industria de Alimentos y Bebidas BPM"; 128 personas en total: 86 mujeres y 42 hombres.
3. Proyecto 7548 “Fortalecimiento de las plazas distritales de mercado” con el curso "Buenas prácticas de manufactura en la industria de alimentos y bebidas"; 61 personas en total; 44 mujeres y 17 hombres.
4. Proyecto 7722 "Emprendedores por subsistencia" con el curso "Curso Comportamiento Emprendedor"; 14 personas en total; 8 mujeres y 6 hombres
Es importante considerar que todas las personas formadas cumplieron con los requisitos mínimos para la aprobación de los cursos, por ende son proclives a la expedición de su certificado, no obstante es el SENA quien se encarga de la expedición de los mismos, proceso que aún se encuentra en trámite teniendo en cuenta que para el  segundo trimestre solo se han generado 71 certificados de 228 persona formadas. se espera tener la información actualizada de los certificados expedidos después de finalizado el 3er trimstre de la presente vigencia</t>
  </si>
  <si>
    <t>El IPES busco brindar a las mujeres de población de la economía informal que ejerce sus actividades en el espacio público, alternativas comerciales transitorias para la generación de ingresos a través de la oferta de los proyectos de inversión
 1. Proyecto 7773. Fortalecimiento oferta de alternativas económicas en el espacio Público en Bogotá con los cursos:
 La meta establecida para la vigencia 2023 fue cumplida en su totalidad finalizando el periodo de junio
 2. Proyecto 7772. implementación de estrategias de organización de zonas de uso y aprovechamiento económico del espacio público en Bogotá con el siguiente curso:
  "Curso Buenas practicas de Manufactura en la Industria de Alimentos y Bebidas BPM"; 14 personas en total: 11 mujeres y 3 hombres.
 3. Proyecto 7548 “Fortalecimiento de las plazas distritales de mercado” con el curso "Buenas prácticas de manufactura en la industria de alimentos y bebidas"; 36 personas en total; 25 mujeres y 11 hombres.
 4. Proyecto 7722 "Emprendedores por subsistencia" con el curso "Curso En Marketing Digital"; 19 personas en total; 6 mujeres y 13 hombres
 Es importante considerar que todas las personas formadas cumplieron con los requisitos mínimos para la aprobación de los cursos, por ende son proclives a la expedición de su certificado, no obstante es el SENA quien se encarga de la expedición de los mismos, así mismo durante el trimestre se han realizado los acercamientos pertinentes con esta entidad para agilizar dicho ejercicio. Se espera finalizando la vigencia 2023 tener la información de los certificados en su totalidad de las personas formadas.</t>
  </si>
  <si>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Se formaron 38 mujeres vendedoras informales, comerciantes de plazas de mercado y/o dependientes, en las Rutas de Formación Integral, presenciales y/o virtuales, Mediante el fortalecimiento de competencias generales y específicas que les permita las posibilidades de inserción en el mercado laboral. y/o el mejoramiento de sus unidades productivas.</t>
    </r>
    <r>
      <rPr>
        <b/>
        <sz val="10"/>
        <color rgb="FF000000"/>
        <rFont val="Arial"/>
        <family val="2"/>
      </rPr>
      <t xml:space="preserve">
DIFERENCIAL: </t>
    </r>
    <r>
      <rPr>
        <sz val="10"/>
        <color rgb="FF000000"/>
        <rFont val="Arial"/>
        <family val="2"/>
      </rPr>
      <t>De las 38 mujeres capacitadas, se contó con la participación de:
29 mujeres cabeza de familia,
Una victima del conflicto,</t>
    </r>
    <r>
      <rPr>
        <b/>
        <sz val="10"/>
        <color rgb="FF000000"/>
        <rFont val="Arial"/>
        <family val="2"/>
      </rPr>
      <t xml:space="preserve">
TERRITORIAL: </t>
    </r>
    <r>
      <rPr>
        <sz val="10"/>
        <color rgb="FF000000"/>
        <rFont val="Arial"/>
        <family val="2"/>
      </rPr>
      <t>La oferta institucional del IPES es a nivel distrital. se hace la atención en las 19 localidades de Bogotá. debido al alcance de la virtualidad en la oferta institucional.</t>
    </r>
  </si>
  <si>
    <t>DERECHOS HUMANOS: Se buscó fortalecer las capacidades y habilidades para disminuir la brecha de desempleo de las mujeres de la economía informal de la ciudad.
GÉNERO: Fueron formadas y capacitadas 228 mujeres , en las Rutas de Formación Integral, presenciales y/o virtuales, Mediante el fortalecimiento de competencias generales y específicas que les permita las posibilidades de inserción en el mercado laboral. y/o el mejoramiento de sus unidades productivas. 139 mujeres fueron formadas en buenas practicas de Manufactura en la Industria de Alimentos y Bebidas BPM, 65 mujeres en comportamiento Emprendedor, 3 en sistemas básico, 9 mujeres en manejo básico de máquina plana y 12 mujeres en marqueting digital
DIFERENCIAL: De las 228  mujeres capacitadas, se contó con la participación de: 19 mujeres fueron victimas el conflicto armado, 216 mujeres son madres cabeza de hogar, como también 151 mujeres son vendedoras ambulantes y 2 mujeres son LGTBI
TERRITORIAL: La oferta institucional del IPES es a nivel distrital. se hace la atención en las 19 localidades de Bogotá. debido al alcance de la virtualidad en la oferta institucional, principalmente en las localidades Engativá, San Cristobal, Los Mártires, Suba, Fontibón, Bosa, Puente Aranda, Tunjuelito, Usme y Barrios Unidos, es importante considerar que las personas formadas pertenecen a las 19 localidades y los cursos también se dictan en las 19 localidades del Distrito</t>
  </si>
  <si>
    <t>DERECHOS HUMANOS: Se buscó fortalecer las capacidades y habilidades para disminuir la brecha de desempleo de las mujeres de la economía informal de la ciudad.
 GÉNERO: Fueron formadas y capacitadas 42 mujeres , en las Rutas de Formación Integral, presenciales y/o virtuales, Mediante el fortalecimiento de competencias generales y específicas que les permita las posibilidades de inserción en el mercado laboral. y/o el mejoramiento de sus unidades productivas.
 36 mujeres fueron formadas en buenas practicas de Manufactura en la Industria de Alimentos y Bebidas BPM y 6 mujeres en marketing digital
 DIFERENCIAL: Las 42 mujeres cumplen con una o varias condiciones de enfoque diferencial de la siguiente manera: 4 mujeres fueron victimas el conflicto armado, 31 mujeres son madres cabeza de hogar, como también 11 mujeres son vendedoras ambulantes, 6 mujeres son LGTBI y una mujer en condición de discapacidad,
 TERRITORIAL: La oferta institucional del IPES es a nivel distrital. se realiza la atención en las 19 localidades de Bogotá. debido al alcance de la virtualidad en la oferta institucional. A continuación se mencionan el número de mujeres formadas por localidad:
Antonio Nariño: 2
Bosa: 4
Candelaria: 1
Chapinero: 2
Ciudad Bolivar: 2
Engativá: 1
Kennedy: 4
Rafael Uribe: 1
San Cristóbal: 3
Santa Fé: 11
Suba: 6
Teusaquillo: 2
Usme: 1
Inmediaciones de Bogotá: 2</t>
  </si>
  <si>
    <t xml:space="preserve"> $             26.492.688</t>
  </si>
  <si>
    <t xml:space="preserve"> $        185.448.816</t>
  </si>
  <si>
    <t>Se toma el valor correspondiente al anteproyecto del presupuesto, especificamente lo que hace referencia la proyecto 7772, 7773, 7548 y 7722</t>
  </si>
  <si>
    <t xml:space="preserve">Número de mujeres vendedoras informales participantes en sus diferencias y diversidad en ferias temporales o institucionales. </t>
  </si>
  <si>
    <t>Sumatoria de mujeres en sus diferencias y diversidad vendedoras informales, que participan en ferias temporales e institucionales.</t>
  </si>
  <si>
    <t>Subdirección de Redes Sociales e Informalidad</t>
  </si>
  <si>
    <t>Luz Nereyda Moreno Mosquera</t>
  </si>
  <si>
    <t xml:space="preserve">corresponden a: 1. Planeación estratégica. 2. Fortalecimiento en la articulación interinstitucional, con las alcaldías locales, secretarías Distritales y con entidades de orden privado como centros comerciales. 3. Fortalecimiento del proceso de inscripción a través de la creación del FORMULARIO DE SOLICITUD PARA PARTICIPAR EN FERIAS DE TEMPORADA el cual se encuentra en la página Web del IPES www.ipes.gov.co, donde se presenta el formulario de inscripción, brindando información a los vendedores y vendedoras informales ocupantes del espacio público sobre los Criterios de Ingreso Generales y la ruta para participar en los sorteos para obtener un cupo de las ferias temporales que están previstas para la vigencia 2023. </t>
  </si>
  <si>
    <t>las ferias de temporada realizadas por el IPES en este segundo trimestre corresponden con la meta Plan “Fortalecer al menos 125 ferias para la comercialización en el Espacio Público alineados con las nuevas oportunidades de mercado en la reactivación económica para mipymes y/o emprendimientos.”
Su desarrollo se enmarca en la elaboración de 1. Planeación estratégica. 2. Fortalecimiento en la articulación interinstitucional, con las alcaldías locales, secretarías Distritales y con entidades de orden privado como centros comerciales. 3. Fortalecimiento del proceso de inscripción a través de la creación del FORMULARIO DE SOLICITUD PARA PARTICIPAR EN FERIAS DE TEMPORADA el cual se encuentra en la página Web del IPES www.ipes.gov.co, donde se presenta el formulario de inscripción, brindando información a los vendedores y vendedoras informales ocupantes del espacio público sobre los Criterios de Ingreso Generales y la ruta para participar en los sorteos para obtener un cupo de las ferias temporales que están previstas para la vigencia 2023.
Este espacio participativo permitió brindar a las mujeres de población de la economía informal ejerce sus actividades en el espacio público, el acceso a las alternativas comerciales transitorias para la generación de ingresos, donde las mujeres se apropian de escenarios locales públicos y/o privados para dar a conocer a la ciudadanía los productos que comercializan: gastronómicos, artesanales, de confección, de manufactura ancestral, entre otros. De esta manera las mujeres se reconocen y potencializan desde sus diferencias y diversidades, aportan a la agenda económica de la ciudad.
En total participaron en las ferias transitorias 204 personas de las cuales 150 son mujeres, 54 son hombres.   Las localidades donde se realizó las caracterizaciones corresponden a:  Santa Fe, 3 Ferias "Vicacha Fashion".   Usme, Feria “Corredor Artístico Cultural Usmeño”. Teusaquillo 3 Ferias, “El CAD emprende con el IPES – 2023, Afro COLOMBIANIGAC y Feria Étnica Herencia Afro Bogotana”.  Bosa, 2 Ferias BosaFest ¡Todo para Mamá, Feria BosaFest ¡Todo para Papá!</t>
  </si>
  <si>
    <t>Durante el tercer trimestre el IPES continuo la metodología para el desarrollo de las ferias de temporadas que corresponde con la asignación de alternativas transitorias a los vendedores y vendedoras informales que ocupan el espacio público lo que permitió contribuir a la reactivación económica en el marco de la agenda económica de la ciudad y como impulso en la generación de ingresos que aportan a la economía sus hogares.
con la meta Plan “Fortalecer al menos 125 ferias para la comercialización en el Espacio Público alineados con las nuevas oportunidades de mercado en la reactivación económica para mipymes y/o emprendimientos.” Su desarrollo se enmarca en la elaboración de 1. Planeación estratégica. 2. Fortalecimiento en la articulación interinstitucional, con las alcaldías locales, secretarías Distritales y con entidades de orden privado como centros comerciales. 3. Fortalecimiento del proceso de inscripción a través de la creación del FORMULARIO DE SOLICITUD PARA PARTICIPAR EN FERIAS DE TEMPORADA el cual se encuentra en la página Web del IPES www.ipes.gov.co, donde se presenta el formulario de inscripción, brindando información a los vendedores y vendedoras informales ocupantes del espacio público sobre los Criterios de Ingreso Generales y la ruta para participar en los sorteos para obtener un cupo de las ferias temporales que están previstas para la vigencia 2023.
Las ferias desarrolladas aportaron al impulso local que se viene adelantando desde la Red Distrital para las vendedoras informales que hacen parte de los circuitos económicos de la ciudad.
En total se identificaron 127personas participantes de las cuatro ferias desarrolladas durante este periodo, en las localidades de Chapinero y Fontibón , Santa Fe y entidades como la Secretaria de Gobierno (subdirección de Asuntos Étnicos), Planeación Distrital y el IDEPAC, de las cuales 108 son mujeres y 46 hombres. Las mujeres participantes pertenecen a diversos grupos: 04 mujeres a pueblos indígenas, pertenecientes a la etnia, EMBERA CATIO, ZENU , 11 mujeres víctimas, 09 mujeres con discapacidad, 23 adultas mayores, 74 madres cabeza de familia, 07 mujeres cuidadoras, y 10 Mujeres LGBTI. Las mujeres participantes potencializaron sus emprendimientos económicos y contribuyeron al fortalecimiento de todos los espacios de atención diferencial para la participación y el fortalecimiento de sus habilidades y saberes propios.</t>
  </si>
  <si>
    <t>DERECHOS HUMANOS: En el marco del derecho al trabajo digno, Las ferias lograron proporcionar un lugar en donde las mujeres vendedoras informales que ocupan el espacio público participaran, como estratégica para su reactivación económica, brindando plataformas de comercialización competitivas, en el marco del cumplimiento del Artículo 66 del plan de desarrollo Distrital.                                                                                                                                     
GÉNERO:  En el desarrollo de las ferias temporales asistió un total de 204 personas, de las cuales se logró la participación de 150 mujeres vendedoras informales en las ferias temporales programadas para este segundo trimestre.
 DIFERENCIAL: Durante este trimestre se logró la participación de mujeres de grupos étnicos diversos: 9 Mujeres pertenecientes a pueblos indígenas, pertenecientes a las etnias, QUECHUAS, PIJAOS, KANCUANA ZENU, 19 mujeres con pertenencia a pueblos NARP, 19 víctimas, 11 mujeres con discapacidad, 43 adultas mayores, 04 cuidadoras, 83 madres cabeza de familia y 1 LGBTI
TERRITORIAL: TERRITORIAL: Las ferias se articularon con la red distrital local en las siguientes localidades:  Santa Fe, 3 Ferias "Vicacha Fashion".   Usme, Feria “Corredor Artístico Cultural Usmeño”. Teusaquillo 3 Ferias, “El CAD emprende con el IPES – 2023, Afro COLOMBIANIGAC y Feria Étnica Herencia Afro Bogotana”.  Bosa, 2 Ferias BosaFest ¡Todo para Mamá, Feria BosaFest ¡Todo para Papá!</t>
  </si>
  <si>
    <t xml:space="preserve"> $     23.005.050,00</t>
  </si>
  <si>
    <t>No se ha proporcionado valor debido aque no se reporta avance cualitativo</t>
  </si>
  <si>
    <t xml:space="preserve">Número de mujeres vendedoreas informales  identificadas y caracterizadas  en el plan de intervención de las 10 zonas de mayor  aglomeración de vendedores informales en el espacio público. </t>
  </si>
  <si>
    <t xml:space="preserve">Sumatoria de mujeres vendedoreas informales  identificadas y caracterizadas  en el plan de intervención de las 10 zonas de mayor  aglomeración de vendedores informales en el espacio público. </t>
  </si>
  <si>
    <t>Durante el primer trimestre se llevaron a cabo 22 jornadas de actualización de datos de vendedores informales que ya habían sido identificados y caracterizados en el espacio público, realizadas en el  marco de la Meta Plan del IPES “Intervenir al menos 10 zonas de la ciudad para la construcción social del espacio público basada en el respecto, el diálogo del acatamiento voluntario de las normas, con énfasis en vendedores informales y bici taxistas en relación con las estrategias de recuperación económica de la ciudad”.
Esta estrategia de actualización de datos, es adoptada por el IPES frente a las recurrentes solicitudes de inscripción en el Registro Individual de Vendedor Informal -RIVI, de los y las   vendedores -ras informales que habían sido identificados en otras vigencias y que se encuentran desactualizados con relación a el lugar donde desarrollan su actividad económica y demás datos sociodemográficos.  El registro RIVI les permite acceder a la oferta institucional del IPES y de las Alcaldías locales.
En total se realizó actualización de datos a 688 personas de las cuales 374 son mujeres y 314 son hombres, Las localices en que se actualizaron los vendedores y vendedoras informales corresponden a: San Cristóbal, Teusaquillo, Santa Fe, Kennedy, Puente Aranda, Suba, Puente Aranda, Barrios Unidos, Bosa y Tunjuelito</t>
  </si>
  <si>
    <t xml:space="preserve">Para el segundo  trimestre se llevaron a cabo 08 jornadas de identificación, caracterización de vendedoras y  vendedores informales mediante jornadas de intervención en el espacio público, realizadas en el marco de la Meta Plan del IPES “Intervenir al menos 10 zonas de la ciudad para la construcción social del espacio público basada en el respecto, el diálogo del acatamiento voluntario de las normas, con énfasis en vendedores y vendedoras informales y bici taxistas en relación con las estrategias de recuperación económica de la ciudad”.
El proceso de identificación y/o caracterización a vendedores y vendedoras  informales está vinculado al Registro Individual de Vendedor informal - RIVI de conformidad con lo dispuesto en la Resolución  No.0245 de 2022 “Por medio de la cual se adopta el procedimiento sobre el trámite de inscripción en el Registro Individual de Vendedores Informales-RIVI-HEMI y el proceso de carnetización de Vendedores Informales”, expedida por la Secretaria de Gobierno y el Instituto para la Economía Social-IPES. Dicho registro permite que las vendedoras informales logren acceder a la oferta institucional del IPES y al proceso de carnetización realizado por las alcaldías locales, como mecanismo de focalización de la atención y en la promoción del reconocimiento social, económico y simbólico del trabajo que realizan las vendedoras informales ocupantes del espacio público desde sus diversidades y saberes con respecto al trabajo informal metropolitano y/o local.   En total se realizó la identificación y caracterización de 2290 personas de las cuales 962 son mujeres, 1325 son hombres y 3 intersexuales.   Las localidades donde se realizó las caracterizaciones corresponden a: Antonio Nariño, Barrios Unidos, Bosa, Candelaria, Chapinero, Ciudad Bolívar, Engativá, Fontibón, Kennedy, los Mártires, Puente Aranda, Rafael Uribe, San Cristóbal, Santa Fe, Suba, Teusaquillo, Tunjuelito, Usaquén y Usme. </t>
  </si>
  <si>
    <t xml:space="preserve"> Para el tercer trimestre se llevaron a cabo 05 jornadas de identificación, caracterización de vendedoras y vendedores informales mediante jornadas de intervención en el espacio público, realizadas en el marco de la Meta Plan del IPES “Intervenir al menos 10 zonas de la ciudad para la construcción social del espacio público basada en el respeto, el diálogo del acatamiento voluntario de las normas, con énfasis en vendedores y vendedoras informales y bici taxistas en relación con las estrategias de recuperación económica de la ciudad”.El proceso de identificación y/o caracterización a vendedores y vendedoras informales para este trimestre se concertó en su mayoría entre la dirección del IPES y los Consejeros Distritales y locales quienes de acuerdo con su observación e influenci en el territorio local identifican a los vendedore y vendedoras que ejercen su actividad económica en el espacio local, como mecanismos de participación, concertación y reconocimiento de los actores sociales que hacen parte de los circuitos económicos de la ciudad En total se realizó la identificación y caracterización de 1174 personas de las cuales 650 son mujeres, 524 son hombres.  Las mujeres participantes pertenecen a diversos grupos: 12 mujeres a pueblos indígenas, pertenecientes a la etnia, EMBERA CATIO, ZENU Y PIJAOS,  32 mujeres víctimas, 15 mujeres con discapacidad, 73 adultas mayores, 573 madres cabeza de familia, 29 mujeres cuidadoras y 3 Mujeres LGBTI. Las localidades donde se realizaron las caracterizaciones corresponden a: Antonio Nariño, Bosa, Candelaria, Chapinero, Ciudad Bolívar, Engativá, Fontibón, Rafael Uribe, Suba, Tunjuelito y Usme. </t>
  </si>
  <si>
    <r>
      <t>DERECHOS HUMANOS:</t>
    </r>
    <r>
      <rPr>
        <sz val="10"/>
        <color rgb="FF000000"/>
        <rFont val="Arial"/>
        <family val="2"/>
      </rPr>
      <t xml:space="preserve"> Las jornadas de actualización de datos elaboradas por el  IPES  se realizaron a vendedores y vendedoras informales que habían sido identificados y caracterizados con anterioridad y que requirieron  ser inscritos en el Registro RIVI, este registro actualizado de información, permite  identificar las características y necesidades de las mujeres, de tal manera que se cuente con información ajustada a la realidad actual de manera que contribuya al mejoramiento de la atención y servicio, con enfoque de género y diferencial, en relación a la oferta institucional focalizada para las mujeres vendedoras informales ocupantes del espacio público.</t>
    </r>
    <r>
      <rPr>
        <b/>
        <sz val="10"/>
        <color rgb="FF000000"/>
        <rFont val="Arial"/>
        <family val="2"/>
      </rPr>
      <t xml:space="preserve">
GÉNERO:</t>
    </r>
    <r>
      <rPr>
        <sz val="10"/>
        <color rgb="FF000000"/>
        <rFont val="Arial"/>
        <family val="2"/>
      </rPr>
      <t xml:space="preserve"> Las jornadas de actualización de datos permiten tener una información ajustada a la realidad, con la información sociodemográfica de las mujeres vendedoras informales que se encuentran en desarrollo de su actividad económica en el espacio público metropolitano o local y que han sido identificadas y caracterizadas en vigencias anteriores. Este ejercicio permite al IPES desarrollar nuevas estrategias de intervención, atención y reubicación de acuerdo con las necesidades presentes.   El total de personas identificadas y caracterizadas fueron 688 de este total 374 fueron mujeres y 314 hombres.</t>
    </r>
    <r>
      <rPr>
        <b/>
        <sz val="10"/>
        <color rgb="FF000000"/>
        <rFont val="Arial"/>
        <family val="2"/>
      </rPr>
      <t xml:space="preserve">
DIFERENCIAL</t>
    </r>
    <r>
      <rPr>
        <sz val="10"/>
        <color rgb="FF000000"/>
        <rFont val="Arial"/>
        <family val="2"/>
      </rPr>
      <t xml:space="preserve">: Las jornadas de actualización de datos durante el primer trimestre del 2023 permitió identificar mujeres desde sus diversidades y condiciones, información importante para la atención desde el enfoque diferencial : 25 víctimas del Conflicto Armado, 330 madres cabeza de hogar, 65 adultas mayores, 10 mujeres con discapacidad,  2 indígenas de las etnias QUECHUA YUCUMA , 13 mujeres   cuidadoras de personas con discapacidad o adultos mayores y 21 mujeres migrantes.                                                                                    </t>
    </r>
    <r>
      <rPr>
        <b/>
        <sz val="10"/>
        <color rgb="FF000000"/>
        <rFont val="Arial"/>
        <family val="2"/>
      </rPr>
      <t xml:space="preserve">
TERRITORIAL</t>
    </r>
    <r>
      <rPr>
        <sz val="10"/>
        <color rgb="FF000000"/>
        <rFont val="Arial"/>
        <family val="2"/>
      </rPr>
      <t>: Las jornadas de actualización de datos obedecen a vendedoras informales que ejercen su actividad económica en las localidades de: San Cristóbal, Teusaquillo, Santa Fe, Kennedy, Puente Aranda, Suba, Puente Aranda, Barrios Unidos, Bosa y Tunjuelito respectivamente.</t>
    </r>
  </si>
  <si>
    <t>DERECHOS HUMANOS: Las jornadas de registro, identificación, caracterización, de los grupos de valor de la Entidad, logro  conocer distintas variables socioeconómicas de las mujeres vendedoras informales que desarrollan su actividad comercial en el espacio público local lo que posibilita y orientar la oferta institucional, priorizando la atención a quienes se
encuentren en condición y/o situación de mayor vulnerabilidad mediante la ruta de
atención integral institucional y/o la remisión a otras entidades distritales para su
atención, acorde con la normatividad vigente.
GÉNERO:  Las mujeres identificadas y/o caracterizadas fueron registradas en la base de datos de la entidad,  vinculandolas a los diferentes proceso y estrategias de reubicación a través de  pactos sociales,  en zonas reguladas para el comercio informal.                                                           El total de personas identificadas y caracterizadas fueron 2290 de este total 962 fueron mujeres y 1325 hombres. DIFERENCIAL: El ejercicio de identificaci´n desarrollado en elespacio publico logro identificar mujeres desde sus diversidades y condiciones, información importante para la atención desde el enfoque diferencial. Se identifico a  47 víctimas del Conflicto Armado, 855 madres cabeza de hogar, 175 adultas mayores, 21 mujeres con discapacidad, 7 indígenas de las etnias SILCUANI, KWICHA, PIJAO, GIAJIRO Y CHIMA, de las localidades de Kennedy, Rafael Uribe, los Mártires y Bosa,  2 Gitanas ROM, 02 mujeres Negras,  01 Palenquera, 46 mujeres cuidadoras de personas con discapacidad y 63 mujeres migrantes. TERRITORIAL: Las jornadas de identificación y/o caracterización realizadas durante el segundo trimestre permitió ampliar el rango de intervención con nuevas zonas intervenidas en articulación con las alcaldías locales, lo que permitió realizar el registro en la base de datos del instituto de grupos nuevos de mujeres vendedoras informales que ejercen su actividad económica en el territorio, a fin de priorizar la oferta institucional desde las situaciones o condiciones de vulnerabilidad. Las localidades intervenidas corresponden a: Antonio Nariño, Barrios Unidos, Bosa, Candelaria, Chapinero, Ciudad Bolívar, Engativá, Fontibón, Kennedy, los Mártires, Puente Aranda, Rafael Uribe, San Cristóbal, Santa Fe, Suba, Teusaquillo, Tunjuelito, Usaquén y Usme, respectivamente.</t>
  </si>
  <si>
    <t xml:space="preserve"> $         1.090.033.846</t>
  </si>
  <si>
    <t xml:space="preserve"> $     2.803.776.898</t>
  </si>
  <si>
    <t>Se toma el valor correspondiente al anteproyecto del presupuesto, especificamente lo que hace referencia la proyecto 7772</t>
  </si>
  <si>
    <t>5.1.7  Campañas para el reconocimiento económico, social y cultural del trabajo doméstico no remunerado en el Distrito Capital.</t>
  </si>
  <si>
    <t>Número de campañas de sensibilización en plazas distritales de mercado referente a la no violencia doméstica, y del reconocimiento económico, social y cultural del trabajo doméstico no remunerado.</t>
  </si>
  <si>
    <t>Sumatoria de campañas de sensibilización en plazas distritales de mercado referente a la no violencia doméstica, y del reconocimiento económico, social y cultural del trabajo doméstico no remunerado, realizadas</t>
  </si>
  <si>
    <t>Subdirección de emprendimiento, servicios empresariales y comercialización</t>
  </si>
  <si>
    <t>cfgonzalezg@ipes.gov.co</t>
  </si>
  <si>
    <t>No se han realizado actividades en cumplimiento de la meta durante el primes semestre</t>
  </si>
  <si>
    <t>Para el segundo trimestre en el proyecto 7548 se retoman las campañas de sensibilización en plazas distritales de mercado referentes a la no violencia doméstica, y del reconocimiento económico, social y cultural del trabajo doméstico no remunerado; las mujeres comerciantes  en las plazas de mercado  constituyen un mayor porcentaje que los hombres, aún asi la segregación de género,  se evidencia en un numero significativo de mujeres que deben asumir  doble responsabilidad (comerciante-trabajo doméstico). Sin valorarse ni reconocerse el trabajo doméstico y la gran importancia que este tiene para el bienestar de cada uno de los miembros de la familia y la contribución social que hace para la marcha de la sociedad.
Para el mes de mayo se realizo una (1)  Campaña en la plaza de mercado Santander con la participacion de doce (12) comerciantes.
Para Junio se desarrollaron tres (3) campañas, contando el acompañamiento del componente psicosocial de plazas en la actividad del la Secetaría de la mujer con  el profesional Andrea Romero en la plaza de mercado de Doce de Octubre la cual contó con la  participación de diez y siete (17) comerciantes, la plaza de San Carlos con ocho (8) comerciantes y la plaza Trinidad Galán contó con veinte (20) participantes.
Por tanto para este  trimestre se realizaron 4 campañas y  se contó con  57 participantes entre mujeres y hombres.
Correspondiendo la realizacion de las campañas en  las localidades de Antonio Nariño, Barrios Unidos, Puente Aranda y Tunjuelito.</t>
  </si>
  <si>
    <t>1. Para este trimestre se realizó la campaña en la Plaza de Mercado Kennedy  "Salud y bienestar de las mujeres en las plazas de mercado" cuyo objetivo es brindar información sobre temas de salud como la prevención de enfermedades y la promoción de estilos de vida saludables en las plazas de mercado, por medio de una cartelera informativa (un minuto para prolongar tu vida), donde se evidencian la  importante para la detección temprana del cáncer de mama, asi mismo fomentar hábitos y comportamientos que contribuyan al bienestar físico y mental de las personas. Participación de 21 mujeres.
2. Se realizó la campaña en la Plaza de Mercado La Concordia, emprendedores en las plazas de mercado, que destaca el papel fundamental de los comerciantes como emprendedores en las plazas de mercado, resaltando su labor y promoviendo su reconocimiento. Participación de 5 hombres y 13 mujeres.
3. Se realiza campaña, rompiendo con los estereotipos en la plaza de mercado Perseverancia y prevención en el contexto Familiar en la plaza de mercado Fontibon, con la participación de 6 hombres y 23 mujeres, orientados hacia la empatía, respeto y el reconocimiento de los derechos de las mujeres para la consecución de una igualdad efectiva y justa
4. Asi mismo se realiza la socialización y sensibilización de la Política Pública de la mujer y Equidad de Género en las plazas de mercado distritales de Carlos E. Restrepo, Perseverancia, San Carlos, 20 Julio. Durante la socialización y sensibilización se promueve la, se realiza el énfasis en  con cada uno de las participantes y  los participantes sobre la importancia de hacer visibles y explícitas las desigualdades e inequidades que se forman, reconociendo las Plazas de Mercado Distrital como territorio libre de discriminación en las actividades y comportamientos e las y los comerciantes y sus dependientes, de igual manera se sensibiliza frente a la importancia de extender ese conocimiento en los diferentes contextos en donde desenvuelven.</t>
  </si>
  <si>
    <r>
      <t xml:space="preserve">DERECHOS HUMANOS: </t>
    </r>
    <r>
      <rPr>
        <sz val="10"/>
        <color rgb="FF000000"/>
        <rFont val="Arial"/>
        <family val="2"/>
      </rPr>
      <t xml:space="preserve">
Con  las campañas de sensibilización implementadas en las plazas distritales de mercado referente a la no violencia doméstica, y del reconocimiento económico, social y cultural del trabajo doméstico no remunerado se busca promover la equidad de género.</t>
    </r>
    <r>
      <rPr>
        <b/>
        <sz val="10"/>
        <color rgb="FF000000"/>
        <rFont val="Arial"/>
        <family val="2"/>
      </rPr>
      <t xml:space="preserve">
GÉNERO:</t>
    </r>
    <r>
      <rPr>
        <sz val="10"/>
        <color rgb="FF000000"/>
        <rFont val="Arial"/>
        <family val="2"/>
      </rPr>
      <t xml:space="preserve">
En la implementación de las campañas en las plazas de mercado de Santamder, San Carlos, Trinidad Galan y Doce de Octubre se senibilizaron a 57 comerciantes, de los cuales 47 son mujeres y 10 hombre.</t>
    </r>
    <r>
      <rPr>
        <b/>
        <sz val="10"/>
        <color rgb="FF000000"/>
        <rFont val="Arial"/>
        <family val="2"/>
      </rPr>
      <t xml:space="preserve">
DIFERENCIAL: N/A
TERRITORIAL:</t>
    </r>
    <r>
      <rPr>
        <sz val="10"/>
        <color rgb="FF000000"/>
        <rFont val="Arial"/>
        <family val="2"/>
      </rPr>
      <t xml:space="preserve">
Las camapañas se realizaron en las  las localidades de Antonio Nariño, Barrios Unidos, Tunjuelito y Puente Aranda.</t>
    </r>
  </si>
  <si>
    <t>DERECHOS HUMANOS: Se busca mediante las campañas promover el reconocimiento y la valorización de este tipo de trabajo, fomentando una perspectiva inclusiva y equitativa en torno a las contribuciones de quienes lo realizan. Asi mismo, se busca dar a conocer las rutas de atención a las que se pueden acudir en un caso de servictimas de  y en riesgo de feminicidio
GÉNERO: Se contó con la participación de 160 comerciantes de los cuales 126 fueron mujeres y 34 hombres.
DIFERENCIAL:
TERRITORIAL: Localidad Antonio Nariño, Kennedy, Canddelaria, Fontibón, San Cristobal y Tunjuelito</t>
  </si>
  <si>
    <t xml:space="preserve"> $      4.513.196,00</t>
  </si>
  <si>
    <t>Se toma el valor correspondiente al anteproyecto del presupuesto, especificamente lo que hace referencia la proyecto  7548, Sistema Distrital de Plazas de Mercado.</t>
  </si>
  <si>
    <t>Número de jornadas de socialización, atención y orientación de la agencia pública de empleo  para mujeres en las diferentes localidades, a partir del enfoque de género y enfoque de derechos de las mujeres.</t>
  </si>
  <si>
    <t>Suma de jornadas de socialización, atención y orientación de la agencia pública de empleo  para mujeres en las diferentes localidades, a partir del enfoque de género y enfoque de derechos de las mujeres.</t>
  </si>
  <si>
    <t>Secretaría Distrital de Desarrollo Económico</t>
  </si>
  <si>
    <t>Subdirección de Empleo y Formación</t>
  </si>
  <si>
    <t>Subdirector  - Nini Johanna Serna Alvarado</t>
  </si>
  <si>
    <t>3693777 ext 166</t>
  </si>
  <si>
    <t>nserna@desarrrolloeconomico.gov.co</t>
  </si>
  <si>
    <t>"Durante este trimestre se efectuaron 2 jornadas orientadas específicamente a mujeres en sus diferencias y diversidades, donde en primera instancia se efectuó socialización personalizada respecto a que es la ruta de empleabilidad de la Agencia Distrital de Empleo. A partir de lo cual se explicó que esta constituida por cuatro etapas, la primera el registro donde se efectúa inscripción y actualización de los datos de la hoja de vida de la aspirante en la plataforma del SISE(Sistema de Información del Servicio Público de Empleo), luego pasa a la etapa de orientación laboral  en la cual se construye el perfil ocupacional de acuerdo a las habilidades, competencias e intereses de la buscadora de empleo, posteriormente se direcciona a formación pertinente de considerarse necesario para  fortalecer el perfil laboral y  por ultimo de acuerdo a las necesidades del mercado laboral se lleva a cabo preselección y remisión de candidatas que cumplen con el perfil de las vacantes disponibles.
Es importante  mencionar que  para los procesos de convocatoria  se efectuó construcción de piezas de divulgación especificas para las mujeres en sus diferencias y, que posibilitaron
Teniendo en cuenta lo mencionado en cada una de las jornadas que se relacionan a continuación se efectuó la etapa de registro y orientación a cada una de las mujeres participantes:
1 Jornada  07_ 02_ 2023: Se efectuó jornada en la localidad de Teusaquillo, para lo cual se llevo a cabo articulación con la Secretaria Distrital de Salud  desde el programa Salud a mi vereda y a mi barrio con la atención de 10 mujeres.
2.Jornada 08_02_ 2023:Se llevó a cabo jornada en la localidad de Puente Aranda, denominada como la  1° Mega Feria De Empleo Incluyente, donde se conto con vacantes del sector  BPO que es un sectores que mas vacantes genera en la ciudad, aquí se atendieron 269 mujeres.</t>
  </si>
  <si>
    <t xml:space="preserve">
En este trimestre  se efectuaron por parte de la Subdirección de Empleo y Formación, específicamente 2 jornadas orientadas a mujeres en sus diferencias y diversidades, donde en primera instancia se efectuó  convocatoria telefónica por parte de los profesionales de la agencia a las ciudadanas, a las cuales se les indicó  el perfil requerido por el sector empresarial con el propósito de promover la articulación entre la oferta  y demanda, teniendo  en cuenta los intereses  ocupacionales que las mujeres habían indicado previamente  la  agencia. Dentro de los perfiles requeridos  por el sector empresarial es importante resaltar que se contaron con vacantes de tipo, operativo, técnico y profesional.
Durante la implementación de las dos jornadas se llevó a cabo socialización  a detalle, respecto a que es la ruta de empleabilidad de la Agencia Distrital de Empleo. Indicando que está constituida por cuatro etapas el registro que es la inscripción o actualización de la hoja de vida de manera virtual o presencial en el Sistema de información del Servicio Público de Empleo, posteriormente se direcciona a la etapa de Orientación donde un profesional realiza el análisis personalizado del perfil laboral del buscador de empleo, revisa la hoja de vida, identifica posibles barreras de empleabilidad e intereses ocupacionales, a partir de lo cual desde la APE se le asesora sobre aspectos a fortalecer en su perfil y direcciona a la etapas de formación de llegar a requerirlo o a la siguiente etapa que es , Preselección y consiste en el proceso de identificación (entre los oferentes inscritos) de aquellos que tengan el perfil requerido en la vacante y finalmente la Remisión, como la fase en el cual se envían, o se ponen a disposición del empleador, los perfiles de los candidatos preseleccionados.
A partir de lo anterior se identificó de manera  personalizada  en qué etapa de la ruta de empleabilidad descrita previamente se encontraban cada una de las mujeres  asistentes  a las jornadas, luego se promovieron procesos de interlocución entre las mujeres  y  las reclutadoras de las empresas participantes en las jornadas. Finalmente  las mujeres que cumplían  con las habilidades y competencias requeridas les fueron solicitadas soportes académicos y/o laborales, para  continuar en el proceso de selección de las empresas, quien  tomara la decisión  frente a la contratación de las mujeres.
Teniendo en cuenta lo mencionado, se relacionan datos específicos de las dos  jornadas:
1 Jornada  14_ 06_ 2023: Se efectuó jornada en la localidad de Chapinero, para lo cual se llevó a cabo articulación con empresa del sector BPO, quienes  facilitaron  las instalaciones de una de las compañías y brindaron vacantes asociadas  al sector como asesoras comerciales con y sin experiencia, atención al cliente por medio de  Call center, entre otras. Durante esta  jornada se atendieron 18 mujeres.
2. Jornada 14_06_ 2023: Se llevó a cabo jornada en la localidad de Chapinero, donde el énfasis  de esta fue orientadas  a vacantes   como cajeras, asesoras de venta, administradoras. Es esta jornada se atendieron 89 mujeres.
El reporte según  el plan de acción este producto es anual por lo tanto para el trimestre solo se reporta la parte cualitativa, esto atendiendo a las retroalimentaciones de la SDM.</t>
  </si>
  <si>
    <t>"Para este trimestrese efectuo la implementación de dos jornadas direccionadas a las mujeres en sus diferencia sus diversidades, para lo cual fue necesario llevar a cabo análisis de las dinámicas del mercado laboral, a través del rol desempeñado por los gestores empresariales de la ADE, quienes identifican los  requerimientos  de las organizaciones y/ empresas que proveen las vacantes. Adicional es importante resaltar que en este diálogo con las empresas, se reitero a los empleadores  la importancia de publicar vacantes que promuevan la vinculación de mujeres a sectores históricamente masculinizados, con el propósito de mitigar estereotipos de género.
Teniendo en cuenta lo anterior se  efectúa la implementación de las jornadas donde se informa a las mujeres participantes ,que es la ruta de empleabilidad de la Agencia Distrital de Empleo y las etapas que la constituyen: (registro, orientación, formación e intermediación laboral). Luego se identifica el perfil de las mujeres y su interés ocupacional para a partir de ello, determinar  si  es pertinente postularlas a vacantes abiertas en la jornada o a otras existentes en la ADE. Finalmente si el perfil laboral de las mujeres participantes a la jornada se ajusta a los requerimientos de las empresas, en términos de habilidades y competencias son direccionadas a las reclutadores participantes en el espacio, quienes son las que toman la decisión para  avanzar e a la etapa de entrevistas y entrega de documentos de soporte de la hoja de vida a las empresas directamente.
JORNADAS  IMPLEMENTADAS  
1 Jornada 18_ 07_ 2023: Se efectuó jornada en la localidad de Chapinero, para lo cual se llevó a cabo articulación con empresa Colección Talento, quienes facilitaron las instalaciones de una de la compañía y brindo vacantes en cargos como administradores, asesores y bodega  entre otras. Durante esta jornada se atendieron 42 mujeres.
2. Jornada 13_09_ 2023: Se llevó a cabo feria de empleo orientada a perfiles Técnicos, tecnólogos, profesionales y especializados en la localidad de Barrios Unidos, donde el énfasis en vacantes orientadas al sector BPO y  prestación de bienes y servicios. La jornada atendió a 3730 mujeres.
"</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</si>
  <si>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Se elaboraron piezas de divulgación exclusivas para las mujeres en sus diferencias y diversidades, con el propósito de incentivar la participación de las mismas a cada una de las jornadas de empleabilidad. Adicional previo a la implementación de las jornadas se efectuó socialización a los profesionales de la Agencia Distrital de Empleo, frente al lenguaje inclusivo y enfoque diferencial, lo cual se evidencio en la interlocución empática en cada una de las etapas de la ruta de empleabilidad, desarrolladas  en el contexto de las jornadas.
Enfoque territorial: Para la Subdirección de Empleo y Formación el enfoque territorial es una estrategia que busca abordar los desafíos específicos del territorio en procesos de gestión y colocación de empleo y formación para el trabajo, promoviendo la intermediación laboral con criterios de igualdad de oportunidades y protegiendo los derechos de los trabajadores. Esto se logra mediante la construcción de un diálogo social que involucre a todos los actores relevantes del territorio y el diseño de políticas y acciones que respondan a las particularidades del mismo. Teniendo cuenta las diferencias y diversidades de las mujeres y con el propósito de ampliar la participación de las mismas en las jornadas desarrolladas en las localidades de Teusaquillo y Puente Aranda, se analizó previamente que los espacios físicos fueran de fácil acceso y se contara con las condiciones locativas necesarias para la  atención</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</si>
  <si>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Se efectuó  proceso de análisis y posterior convocatoria a las buscadoras de empleo mujeres, que de acuerdo al proceso de perfilamiento con la  Agencia Distrital de empleo ADE, podían postularse a las vacantes de las empresas invitadas a la  jornadas. Así mismo se continuo con los procesos de sensibilización respecto al  lenguaje inclusivo y enfoque diferencial a los profesionales de la ADE, lo cual se evidencio en la interlocución idónea con las buscadoras de empleo  en cada una de las etapas de la ruta de la ADE.
Enfoque territorial: Para la Subdirección de Empleo y Formación el enfoque territorial es una estrategia que busca abordar los desafíos específicos del territorio en procesos de gestión y colocación de empleo y formación para el trabajo, promoviendo la intermediación laboral con criterios de igualdad de oportunidades y protegiendo los derechos de los trabajadores. Esto se logra mediante la construcción de un diálogo social que involucre a todos los actores relevantes del territorio y el diseño de políticas y acciones que respondan a las particularidades del mismo.
Teniendo cuenta las diferencias y diversidades de las mujeres y con el propósito de ampliar la participación de las mismas en las jornadas desarrolladas en chapinero, se analizó previamente que los espacios físicos donde se desarrollarían fueran de fácil acceso y se contara con las condiciones locativas necesarias para la  atención de las ciudadanas.</t>
  </si>
  <si>
    <r>
      <t xml:space="preserve">GÉNERO: </t>
    </r>
    <r>
      <rPr>
        <sz val="10"/>
        <color rgb="FF000000"/>
        <rFont val="Arial"/>
        <family val="2"/>
      </rPr>
      <t>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Teniendo en cuenta las diferencias y diversidades de las mujeres, se promovió que las empresas  vinculadas a la jornadas fueran previamente sensibilizadas sobre los procesos de contratación inclusiva y los benéficos tributarios a los cuales las organizaciones  pueden acceder (Empleo incluyente y Decreto 2733 de 2023), lo cual incentive la contratación de las mujeres y por ende promueva la autonomía económica de las mismas.</t>
    </r>
    <r>
      <rPr>
        <b/>
        <sz val="10"/>
        <color rgb="FF000000"/>
        <rFont val="Arial"/>
        <family val="2"/>
      </rPr>
      <t xml:space="preserve">
TERRITORIAL:</t>
    </r>
    <r>
      <rPr>
        <sz val="10"/>
        <color rgb="FF000000"/>
        <rFont val="Arial"/>
        <family val="2"/>
      </rPr>
      <t xml:space="preserve"> Para la Subdirección de Empleo y Formación el enfoque territorial es una estrategia que busca abordar los desafíos específicos del territorio en procesos de gestión y colocación de empleo y formación para el trabajo, promoviendo la intermediación laboral con criterios de igualdad de oportunidades y protegiendo los derechos de los trabajadores. Esto se logra mediante la construcción de un diálogo social que involucre a todos los actores relevantes del territorio y el diseño de políticas y acciones que respondan a las particularidades del mismo.
teniendo cuenta las diferencias y diversidades de las mujeres y con el propósito de ampliar la participación de las mismas en las jornadas desarrolladas en chapinero y barrios unidos (palacio de los deportes), se analizó en primera instancia que los espacios físicos fueran de fácil acceso y se contaran con las condiciones locativas necesarias para la  atención de las ciudadanas; luego se diseñaron piezas de  divulgación  especificas para que los diferentes actores institucionales y liderezas promovieran la participación de las mujeres en las jornadas, resaltando el perfil  requerido por el sector empresarias y las competencias deseadas  para las vacantes.</t>
    </r>
  </si>
  <si>
    <t xml:space="preserve">Los recursos corresponden al proyecto de inversión 7863 "Mejoramiento Empleo Incluyente y Pertinente Bogotá" la meta plan de fPromover la generación de empleo para al menos 200.000 personas. En cumplimiento de ello, el presupuesto ejecutado para el primer trimestre corresponde al  número de jornadas que se realizan desde la agencia. </t>
  </si>
  <si>
    <t xml:space="preserve">Los recursos corresponden al proyecto de inversión 7863 "Mejoramiento Empleo Incluyente y Pertinente Bogotá" la meta plan de fPromover la generación de empleo para al menos 200.000 personas. En cumplimiento de ello, el presupuesto ejecutado para el segundo trimestre corresponde al número de jornadas que se realizan desde la agencia. </t>
  </si>
  <si>
    <t>"Los recursos corresponden al proyecto de inversión 7863 ""Mejoramiento Empleo Incluyente y Pertinente Bogotá"" la meta plan de Promover la generación de empleo para al menos 200.000 personas. En cumplimiento de ello, el presupuesto ejecutado para el tercer trimestre corresponde al  número de jornadas que se realizan desde la agencia.
Para este trimestre se ejcutaron$2.000.000</t>
  </si>
  <si>
    <t>Número de Mujeres en sus diferencias y diversidad vinculadas en procesos de intermediación laboral</t>
  </si>
  <si>
    <t>Sumatoria de mujeres vinculadas en procesos de intermediación laboral</t>
  </si>
  <si>
    <t>7863</t>
  </si>
  <si>
    <t xml:space="preserve">Empleo y Formación </t>
  </si>
  <si>
    <t xml:space="preserve">Juana Hernández </t>
  </si>
  <si>
    <t>jghernandez@desarrolloeconomico.gov.co</t>
  </si>
  <si>
    <t>"La Ruta de empleabilidad de la Agencia Distrital de Empleo está constituida por 4 etapas, donde a lo largo de la misma un equipo interdisciplinario orienta a la ciudadanía y en este caso a las mujeres en sus diferencias y diversidades. Es este sentido la ruta inicia con la etapa de Registro, donde se efectúa la inscripción o actualización de la hoja de vida en la plataforma del Servicio Público de Empleo y se socializa el detalle de los servicios de empleabilidad a los que accederán en la APE del Distrito.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del buscador de empleo.
Como resultado de la orientación ocupacional, se contará con un perfil ajustado y el direccionamiento a formación en habilidades blandas, transversales y formación para el trabajo.
Posteriormente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 población.
Por lo anterior para este trimestre se lograron los siguientes resultados:
• Mujeres Registradas: 4052
• Mujeres Orientadas: 2262
• Mujeres Remitidas: 7620
• Mujeres Vinculadas: 8728
"</t>
  </si>
  <si>
    <t>La Ruta de empleabilidad de la Agencia Distrital de Empleo, busca potencializar el perfil laboral de las mujeres para conectarlas  con oportunidades de empleo decente y acompaña al empleador para mejorar sus procesos de  búsqueda de talento humano idóneo. A partir de lo anterior la ruta esta   constituida por cuatro etapas; inicia con la etapa de Registro donde se efectúa la inscripción o actualización de la hoja de vida en la plataforma del Servicio Público de Empleo y se socializa el detalle de los servicios de empleabilidad a los que accederán en la APE del Distrito.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del buscador de empleo. Como resultado de la orientación ocupacional, se contará con un perfil ajustado y el direccionamiento a formación en habilidades blandas, transversales y formación para el trabajo.
Posteriormente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 población.
De igual manera desde el "Empleo Incluyente – Decreto 399 del 2022: Programa específico de beneficio a la contratación para el cierre de brechas que tiene por objetivo incentivar la contratación laboral de las poblaciones que enfrentan las mayores brechas de acceso al empleo formal, a través de un beneficio económico diferencial por grupo poblacional vinculado y término del contrato laboral firmado,   se ha llevado  acabo la socilización a empresas interesadas en la vicnulación de mujeres en susu difrencias y diversidadaes,  las cuales  se encuentran en etapa de  validación documental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
• Mujeres Registradas: 3925
• Mujeres Orientadas: 1706
• Mujeres Remitidas: 5899
• Mujeres Vinculadas: 9576
Total remitidassegundo trimestre 5899
Total remitidas primer semestre: 13.519 mujeres
El reporte según el plan de acción este producto es anual por lo tanto para el trimestre solo se reporta la parte cualitativa, esto atendiendo a las retroalimentaciones de la SDM.</t>
  </si>
  <si>
    <t>"Durante este trimestre la Agencia Distrital de Empleo (ADE) continuo desarrollando cada una de las etapas de la ruta de empleabilidad (registro, orientación, formación e intermediación laboral), a través de las cuales se propende por la inclusión laboral de las Mujeres en sus diferencias y diversidades.
Teniendo en cuenta lo anterior es importante resaltar, que la Agencia distrital de empleo ha venido participando en procesos de capacitación y cualificación respecto al lenguaje inclusivo y enfoque de género, lo cual brindo herramientas prácticas a los profesionales de la ADE para la interlocución con las ciudadanas y a partir de ello, identificar barreras asociadas a estereotipos que inciden en el acceso y permanencia a empleo en condiciones dignas y decentes.
Adicional y con el propósito de promover la atención de las mujeres en sus diferencias y diversidades, se fortaleció la divulgación de los canales de atención de la Agencia  entre  los que se encuentran los puntos de atención fijos y móviles, así como las manzanas del cuidado, línea de atención y página web que facilitan a las ciudadanas acceder a los servicios de la ruta de empleabilidad Bogotá Trabaja.
De igual manera se continuó la implementación del programa Empleo Incluyente, que propende por incentivar la contratación laboral de las poblaciones que enfrentan las mayores brechas de acceso al empleo formal, a través de un beneficio económico diferencial por grupo poblacional vinculado y término del contrato laboral firmado. En el proceso de implementación se cuenta con un total de 2150 empresas registradas al programa, de las cuales 676 empresas han postulado 8550 personas pertenecientes a las 19 poblaciones; siendo 2575 postulaciones aprobadas de 218 empresas, las cuales se encuentran en etapa de verificación de requisitos y a partir de  lo cual se determinara  la cantidad de  postulaciones para cada una de la poblaciones objeto del  decreto mencionado.
Adicional e y producto de la articulación con entidades distritales como la Secretaria Distrital de Integración Social, Secretaria Distrital Gobierno, Alcaldías locales y organizaciones de base se llevó a cabo recepción  de casos de buscadoras de empleo, las cuales fueron atendidas en el marco de la ruta de atención de la ADE.Teniendo en cuenta ello, se efectúo la consolidación y retroalimentación de bases de datos de acuerdo a  la atención brindada por la Agencia distrital.
Finalmente  y como resultado de las acciones implementadas en el  tercer trimestre, se tienen los siguientes resultados para mujeres en sus diferencias y diversidades atendidas en la ruta de empleabilidad.
• Mujeres Registradas: 13843
• Mujeres Orientadas: 5378
• Mujeres Remitidas: 17390
• Mujeres Vinculadas: 42139
Debido a las mejoras y ajustes en el proceso, para este reporte no fue posible desagregar a tiempo la información poblacional y territorial, se ajustara en el siguiente reporte.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
Total remitidas tercer trimestre 17390 mujeres
Total Acumulado enero - septiembre
• Mujeres Registradas:  11499
• Mujeres Orientadas:  9346
• Mujeres Remitidas: 17743
• Mujeres Vinculadas: 34820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el siguiente reporte.</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</si>
  <si>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Es importante precisar que se está avanzando en este trimestre en la interlocución con los empresarios que publican las vacantes en el SISE, para que la descripción de las mismas puedan  tener un lenguaje neutro o incluyente con la diversidad, posibilitando la postulación de las mujeres a diferentes nichos del mercado laboral históricamente masculinizados</t>
  </si>
  <si>
    <t xml:space="preserve">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Es importante precisar que se está avanzando en este trimestre en la interlocución con los sectores empresariales que tradicionalmente masculinizados como la construcción y la conducción, para que promuevan la vinculación laboral de mujeres en sus diversidades, resaltando la importancia de la contratación centrada en habilidades y competencias. Adicional de los beneficios tributarios si contrata por ejemplo mujeres víctimas de violencias y en tentativa de feminicidio. </t>
  </si>
  <si>
    <r>
      <t xml:space="preserve">GÉNERO: </t>
    </r>
    <r>
      <rPr>
        <sz val="10"/>
        <color rgb="FF000000"/>
        <rFont val="Arial"/>
        <family val="2"/>
      </rPr>
      <t>Es importante precisar que durante  este  trimestre se continuo los procesos de cualificación y sensibilización  de manera transversal a los equipos de trabajo que conforman la SEF, así como aliados del sector económico, lo que posibilite avanzar en el reconocimiento de las categorías conceptuales del enfoque de género, así como tener un acercamiento a las barreras de las  ciudadanas para  acceder  a un empleo  formal. Todo ello en función de generar pertinencia en las intervenciones en el marco de los servicios de la ruta de empleabilidad.</t>
    </r>
  </si>
  <si>
    <t>GÉNERO:</t>
  </si>
  <si>
    <t>Los recursos corresponden al proyecto de inversión 7863 "Mejoramiento Empleo Incluyente y Pertinente Bogotá". Cuya meta es Promover la generación de empleo para al menos 200.000 personas.
En cumplimiento de ello, el presupuesto ejecutado para el primer trimestre corresponde a mujeres en sus diferencias y diversidadaes  en el marco de la Ruta Única de Empleo durante el primer trimestre  2023. Y dado que el valor unitario de la atención en la ruta es de 333.467 y se registraron  7620 Mujeress en sus difrencias y diversidades  , el presupuesto total ejecutado es de  $ $ 2541018540</t>
  </si>
  <si>
    <t>Los recursos corresponden al proyecto de inversión 7863 "Mejoramiento Empleo Incluyente y Pertinente Bogotá". Cuya meta es Promover la generación de empleo para al menos 200.000 personas. En cumplimiento de ello, el presupuesto ejecutado para el primer trimestre corresponde a mujeres en sus diferencias y diversidadaes en el marco de la Ruta Única de Empleo durante el seguindo trimestre 2023. Y dado que el valor unitario de la atención en la ruta es de 333.467 y se registraron 5899 Mujeress en sus difrencias y diversidades , el presupuesto total ejecutado edurante el primer trimestre es de $ 196712183300</t>
  </si>
  <si>
    <t>Los recursos corresponden al proyecto de inversión 7863 ""Mejoramiento Empleo Incluyente y Pertinente Bogotá"". Cuya meta es Promover la generación de empleo para al menos 200.000 personas.
En cumplimiento de ello, el presupuesto ejecutado para el tercer trimestre corresponde a mujeres en sus diferencias y diversidadaes  en el marco de la Ruta Única de Empleo durante el seguindo trimestre  2023. Y dado que el valor unitario de la atención en la ruta es de 333.467 y se registraron  17390  Mujeress en sus difrencias y diversidades  , el presupuesto total ejecutado edurante el tercer trimestre es de  $  $ 5.798.998.330</t>
  </si>
  <si>
    <t>Número de mujeres atendidas en los procesos de formación, alistamiento financiero y asistencia técnica desde el enfoque de género a mujeres emprendedoras en sus diferencias y diversidad del Distrito Capital favoreciendo su inclusión y sostenibilidad.</t>
  </si>
  <si>
    <t>Sumatoria del número de mujeres atendidas en los procesos de formación, alistamiento financiero y asistencia técnica desde el enfoque de género a mujeres emprendedoras en sus diferencias y diversidad</t>
  </si>
  <si>
    <t>7874</t>
  </si>
  <si>
    <t>Subdireccion de financiamiento e inclusión financiera</t>
  </si>
  <si>
    <t>Jorge Brijaldo</t>
  </si>
  <si>
    <t>jbrijaldo@desarrolloeconomico.gov.co</t>
  </si>
  <si>
    <t>Durante el primer trimestre del año 2023, desde el programa academia financiera se realizaron 16 talleres de educación financiera y digital, en los que participaron 205 mujeres. Estos talleres se desarrollaron en el marco de la estrategia de manzanas del cuidado en diferentes localidades del Distrito.
 Por otra parte, desde el programa Impulso Local se evidencia la participación de 3435 mujeres, que se formaron en los respectivos talleres de formación en habilidades financieras y digitales desde el componente formativo del programa.</t>
  </si>
  <si>
    <t>Durante el segundo trimestre del año 2023, desde el programa academia financiera se realizaron 95 talleres de educación financiera y digital, en los que participaron 219 mujeres. Estos talleres se desarrollaron en el marco de la estrategia de manzanas del cuidado, atención a poblaciones y unidades productivas en diferentes localidades del Distrito.
Por otra parte, desde el programa Impulso Local se evidencia la participación de 4472 mujeres, que se formaron en los respectivos talleres de formación en habilidades financieras y digitales desde el componente formativo del programa.
Durante el mes de mayo, se realizó un taller de educación financiera y digital en la Loc. de Fontibón enfocado en el manejo de las billeteras digitales y fue dirigido específicamente a mujeres en sus diversidades.</t>
  </si>
  <si>
    <t>"Durante el tercer trimestre del año 2023, desde el programa academia financiera se realizaron 109 talleres de educación financiera y digital, en los que participaron 759 mujeres. Estos talleres se desarrollaron en el marco de la estrategia de manzanas del cuidado, atención a poblaciones y unidades productivas en diferentes localidades del Distrito.
  Por otra parte, desde el programa Impulso Local se evidencia la participación de 6293 mujeres, que se formaron en los respectivos talleres de formación en habilidades financieras y digitales desde el componente formativo del programa.
 Durante los meses de julio y agosto del año 2023, se realizaron 9 talleres de educación financiera y digital en el marco de la estrategia SOFIA en cinco casas refugio."</t>
  </si>
  <si>
    <t>GÉNERO: La SFIF desde sus programas de formación ha manejado un enfoque de género definido en cuanto al lenguaje que se utiliza con las mujeres en todas sus diversidades en los espacios en los que se brindan las respectivas atenciones.
  Durante el primer trimestre del año 2023 se atendieron 3640 mujeres caracterizadas de la siguiente manera:
  341 mujeres jóvenes, 2858 mujeres adultas y 441 mujeres adultas mayores.
  Se identificó la participación de 255 mujeres con algún tipo de discapacidad (27-auditiva, 9-cognitiva, 122-física, 8-múltiple, 13-psicosocial, 5-sordo-ceguera y 71-visual).
  Se identificó la participación de 17 mujeres de la etnia gitano-rrom, 86 mujeres indígenas, 103 mujeres de la etnia negro afrocolombiana, 11 mujeres raizales de la isla de san Andrés, providencia y santa catalina y 1 mujer palenquera de san Basilio de palenque.
  Se identificó la participación de 107 mujeres que manifestaron hacer parte de los sectores sociales LGTBI (30-lesbiana, 77-bisexual).
  Se beneficiaron con los programas de formación de la secretaría, 227 mujeres que manifestaron ser víctimas de conflicto armado.
Se identificó que las mujeres formadas a través de los diferentes programas hacen parte de las siguientes localidades: 111-Antonio Nariño, 46- Barrios Unidos, 498-Bosa, 144-Chapinero, 446-Ciudad Bolívar, 98-Engativá, 42-Fontibón, 380-Kennedy, 44-La Candelaria, 37-Los Mártires, 96-Puente Aranda, 195-Rafael Uribe Uribe, 361-San Cristóbal, 68-Santa fe, 415-Suba, 11-Sumapaz, 78-Teusaquillo, 102-Tunjuelito, 95-Usaquén, 373-Usme</t>
  </si>
  <si>
    <t>La SFIF desde sus programas de formación ha manejado un enfoque de género definido en cuanto al lenguaje que se utiliza con las mujeres en todas sus diversidades en los espacios en los que se brindan las respectivas atenciones. Durante el segundo trimestre del año 2023 se atendieron 4691 mujeres caracterizadas de la siguiente manera: 419 mujeres jóvenes, 3697 mujeres adultas, 542 mujeres adultas mayores y 33 que no relacionaron su rango etario. Se identificó la participación de 304 mujeres con algún tipo de discapacidad (43-auditiva, 5-cognitiva, 134-física, 9-múltiple, 16-psicosocial, 11-sordo-ceguera y 86-visual). Se identificó la participación de 235 mujeres que manifestaron hacer parte de algún grupo étnico, de la siguiente manera: 5 mujeres de la etnia gitano-rrom, 94 mujeres indígenas, 115 mujeres de la etnia negro afrocolombiana, 20 mujeres raizales de la isla de san andrés, providencia y santa catalina y 1 mujer palenquera de san basilio de palenque. Se identificó la participación de 173 mujeres que manifestaron hacer parte de los sectores sociales LGTBI (31-lesbiana, 122-bisexual, 18 gay y 2 mujeres transgénero). Se beneficiaron con los programas de formación de la secretaría, 238 mujeres que manifestaron ser víctimas de conflicto armado. Se identificó que las mujeres formadas a través de los diferentes programas hacen parte de las siguientes localidades: 178-Antonio Nariño, 107- Barrios Unidos, 431-Bosa, 72-Chapinero, 801-Ciudad Bolívar, 184-Engativá, 48-Fontibón, 269-Kennedy, 32-La Candelaria, 43-Los Mártires, 200-Puente Aranda, 210-Rafael Uribe Uribe, 357-San Cristóbal, 103-Santa fe, 350-Suba, 31-Sumapaz, 70-Teusaquillo, 176-Tunjuelito, 404-Usaquén, 616-Usme y 9 mujeres que no informan.</t>
  </si>
  <si>
    <r>
      <t xml:space="preserve">GÉNERO: </t>
    </r>
    <r>
      <rPr>
        <sz val="10"/>
        <color rgb="FF000000"/>
        <rFont val="Arial"/>
        <family val="2"/>
      </rPr>
      <t xml:space="preserve">La SFIF desde sus programas de formación ha manejado un enfoque de género definido en cuanto al lenguaje que se utiliza con las mujeres en todas sus diversidades en los espacios en los que se brindan las respectivas atenciones.
  Durante el tercer trimestre del año 2023 se atendieron 7052 mujeres caracterizadas de la siguiente manera:
  631 mujeres jóvenes, 5146 mujeres adultas y 1275 mujeres adultas mayores.
 </t>
    </r>
    <r>
      <rPr>
        <b/>
        <sz val="10"/>
        <color rgb="FF000000"/>
        <rFont val="Arial"/>
        <family val="2"/>
      </rPr>
      <t xml:space="preserve">
  </t>
    </r>
  </si>
  <si>
    <t>Durante el primer trimestre se atendieron 5321 personas a través de formación en los programas Academia Financiera e Impulso Local, al tener diez talleristas se obtiene un promedio de 532 personas por cada uno, este valor se divide entre el promedio de los honorarios de los talleristas y se obtiene el valor de $24490,70 el cual es el valor unitario de atención por persona. Al atender 3640 mujeres, se multiplica este valor por el costo unitario y se obtiene $89146148</t>
  </si>
  <si>
    <t>Durante el segundo trimestre se atendieron 6875 personas a través de formación en los programas Academia Financiera e Impulso Local. a través de formación en los programas Academia Financiera e Impulso Local, Al tener diez talleristas se obtiene un promedio de 688 personas por cada uno, este valor se divide entre el promedio de los honorarios de los talleristas y se obtiene el valor de $18937, 5 el cual es el valor unitario de atención por persona. Al dar atención a 4691 mujeres del distrito en sus diversidades se multiplica este valor por el costo unitario y se obtiene $88,835,813.</t>
  </si>
  <si>
    <t>Durante el tercer trimestre se atendieron 9733 personas a través de formación en los programas Academia Financiera e Impulso Local. a través de formación en los programas Academia Financiera e Impulso Local, Al tener diez talleristas se obtiene un promedio de 973 personas por cada uno, este valor se divide entre el promedio de los honorarios de los talleristas y se obtiene el valor de $13390, 5 el cual es el valor unitario de atención por persona. Al dar atención a 7052 mujeres del distrito en sus diversidades se multiplica este valor por el costo unitario y se obtiene $94429806.</t>
  </si>
  <si>
    <t>Numero de mujeres en sus diferencias y diversidad apoyadas financieramente a través de los convenios y proyectos de la SDDE</t>
  </si>
  <si>
    <t>Sumatoria de mujeres en sus diferencias y diversidad apoyadas financieramente a través de los convenios y proyectosde financiamiento de la SDDE</t>
  </si>
  <si>
    <t>Durante el primer trimestre del año 2023, se capitalizó a 34 mujeres en sus diversidades con $2313149700 a través del programa Fondo Emprender.</t>
  </si>
  <si>
    <t>Durante el segundo trimestre del año 2023, se apoyó con capital semilla a 10 mujeres emprendedoras a través del programa Fondo Emprender (los montos totales están en validación, por ende, se reportarán para el próximo trimestre).
Por otra parte, a través del programa Impulso Local, se capitalizaron 1070 mujeres del distrito.</t>
  </si>
  <si>
    <t>"Durante el tercer trimestre del año 2023, se apoyó con capital de trabajo a través del programa Impulso Local a 3997 mujeres del distrito con un monto de $7433000000 .
 Por otra parte, a través del programa Bogotá Produce se financió a 1319 mujeres con un monto de $5375529535"</t>
  </si>
  <si>
    <t>GÉNERO:  El enfoque de género aplicado por la Subdirección de Financiamiento se encuentra en la constante comunicación de sus programas a los Comités Operativos Locales de Mujeres a través de las profesionales de enlace poblacional, así como en la disposición rápida y oportuna para generar espacios de inscripción para Fondo Emprender, Impulso Local y otros programas según su vigencia en las diferentes localidades de Bogotá minimizando brechas de acceso (conocimiento y manejo de las TICs, reducción de términos de respuesta de soporte y otras).
Durante el primer trimestre del año 2023, a través del programa Fondo Emprender se capitalizó a 34 mujeres en sus diversidades, caracterizadas de la siguiente manera:
  2 mujeres jóvenes, 30 mujeres adultas y 2 mujeres adultas mayores. Se identificó que 1 mujer manifestó ser víctima de conflicto armado.
  Los programas de capitalización y/o financiación de la SFIF están enfocados en facilitar el acceso de estos recursos a todo tipo de población, aunque para las mujeres en sus diversidades se prioriza en tasas de interés (programa Bogotá Produce).
De las 34 mujeres capitalizadas, se observa que: 1-Antonio Nariño, 1-Chapinero, 1-Ciudad Bolívar, 1-Engativá, 1-Fontibón, 6-Kennedy, 2-La Candelaria, 1-Los Mártires, 3-Rafael Uribe Uribe, 1-Santa fe, 5-Suba, 3-Teusaquillo, 1-Tunjuelito, 5-Usaquén y 2-No informa</t>
  </si>
  <si>
    <t>El enfoque de género aplicado por la Subdirección de Financiamiento se encuentra en la constante comunicación de sus programas a los Comités Operativos Locales de Mujeres a través de la referente poblacional de la entidad, así como en la disposición rápida y oportuna para generar espacios de incscripción a los diferentes programas según su vigencia en las diferentes localidades de Bogotá combatiendo brechas de acceso (conocimiento y manejo de las TICs, reducción de términos de respuesta de soporte y otras). Durante el segundo trimestre del año 2023, a través de los programas Fondo Emprender e Impulso Local se capitalizó a 1080 mujeres en sus diversidades, caracterizadas de la siguiente manera: 164 mujeres jóvenes, 385 mujeres adultas y 531 mujeres adultas mayores. Se identificó que 68 mujeres manifestaron tener algún tipo de discapacidad (9-Auditiva, 2-Cognitiva, 33-Física, 2-Múltiple, 3-Psicosocial, 2-Sordo-Ceguera y 17-Visual). Se identificó que de las mujeres capitalizadas, 54 hacen parte de algún grupo étnico (1-gitana/rrom, 17-indígena, 34-Negro-Afrocolombiano y 2 mujeres raizales de SAI). Se identificó que 30 mujeres capitalizadas manifiestan hacer parte de los sectores sociales LGBTI (19-Bisexual, 5-Gay, 5-Lesbiana y 1 mujer transgénero). 62 mujeres manifestaron ser víctimas de conflicto armado. Los programas de capitalización y/o financiación de la SFIF están enfocados en facilitar el acceso de estos recursos a todo tipo de población, aunque para las mujeres en sus diversidades se prioriza en tasas de interés (programa Bogotá Produce). De las 34 mujeres capitalizadas, se observa que: 1-Antonio Nariño, 1-Chapinero, 1-Ciudad Bolívar, 1-Engativá, 1-Fontibón, 6-Kennedy, 2-La Candelaria, 1-Los Mártires, 3-Rafael Uribe Uribe, 1-Santa fe, 5-Suba, 3-Teusaquillo, 1-Tunjuelito, 5-Usaquén y 2-No inform</t>
  </si>
  <si>
    <r>
      <t xml:space="preserve">GÉNERO: </t>
    </r>
    <r>
      <rPr>
        <sz val="10"/>
        <color rgb="FF000000"/>
        <rFont val="Arial"/>
        <family val="2"/>
      </rPr>
      <t>El enfoque de género aplicado por la Subdirección de Financiamiento se encuentra en la constante comunicación de sus programas a los Comités Operativos Locales de Mujeres a través de la referente poblacional de la entidad, así como en la disposición rápida y oportuna para generar espacios de incscripción a los diferentes programas según su vigencia en las diferentes localidades de Bogotá combatiendo brechas de acceso (conocimiento y manejo de las TICs, reducción de términos de respuesta de soporte y otras).
Durante el tercer trimestre del año 2023, a través de los programas Bogotá Produce e Impulso Local se capitalizó a 5316 mujeres en sus diversidades. A continuación, se desglosa la carcaterización de las mujeres beneficiadas a través del programa Impulso Local debido a que, por políticas de las entidades financieras con las que se tiene convenio en el marco de Bogotá Produce, no se pueden obtener ciertos datos.
A través de Impulso Local, se capitalizó a 3997 mujeres, de la siguiente manera:
345 mujeres jóvenes, 3245 mujeres adultas, 400 mujeres adultas mayores y 7 mujeres que no informaron su rango etario.
Se identificó que de las mujeres capitalizadas, 185 hacen parte de algún grupo étnico (1-gitana/rrom, 71-indígena, 93-Negro-Afrocolombiano y 20 mujeres raizales de SAI). 
Los programas de capitalización y/o financiación de la SFIF están enfocados en facilitar el acceso de estos recursos a todo tipo de población, aunque para las mujeres en sus diversidades se prioriza en tasas de interés (programas Bogotá Produce y Crédito Incluyente).
Por parte del progama Bogotá Produce, si se tiene el dato por localidad de mujeres financiadas. Por ende, se relacionan los datos de las 5316 mujeres beneficiadas con programas de capitalización y/o financiación</t>
    </r>
  </si>
  <si>
    <t>Durante el primer trimestre del año 2023, se capitalizó a 34 mujeres en sus diversidades con $2313149700 a través del programa Fondo Emprender</t>
  </si>
  <si>
    <t>Durante el segundo trimestre del año 2023, se capitalizaron 1080 mujeres en sus diversidades a través de los programas Fondo Emprender e Impulso Local. La cifra que se relaciona en cuanto al monto total del trimestre, hace parte del programa Impulso Local, para el próximo trimestre se reportarán los datos de Fondo Emprender. El monto total de capitalización a través del programa Impulso Local, fue de $2131000000</t>
  </si>
  <si>
    <t>Durante el tercer trimestre del año 2023, se capitalizaron 5316 mujeres en sus diversidades a través de los programas Bogotá Produce e Impulso Local.
  El monto total del beneficio que obtuvieron las 5316 a través de los programas de capiatlzaición y/o financiación a través de los programas Impulso Local y Bogotá Produce, fue de $12808529535</t>
  </si>
  <si>
    <t>Porcentaje de unidades productivas de mujeres en sus diferencias y diversidad  que participan en eventos de intermediación y comercialización empresarial en los cuales puedan participar de acuerdo a las convocatorias realizadas.</t>
  </si>
  <si>
    <t>(Sumatoria del número de unidades productivas de mujeres en sus diferencias y diversidad  que participan en eventos de intermediación y comercialización empresarial /Total de unidades productivas de mujeres en sus diferencias  convocadas a eventos de intemediación y comercialización empresarial )*100</t>
  </si>
  <si>
    <t>Subdirección de Intermediación, formalización y regulación empresarial</t>
  </si>
  <si>
    <t xml:space="preserve">Durante los meses de enero, febrero y marzo participaron 199 unidades productivas lideradas por mujeres en las diferentes ferias realizadas en el marco de la estrategia de Hecho en Bogotá, en las diferentes localidades de la ciudad. </t>
  </si>
  <si>
    <t>Han paritcipado 434 personas de identidad de género femenino en las distintas ferias de Hecho en Bogotá. El 10 y 17 de julio, 01, 17 y 28 de agosto, 12 de septiembre se hizo reunión de seguimiento y articulación con la Referente de la política</t>
  </si>
  <si>
    <t>Se busca incentivar la participación de unidades productivas de mujeres, por una parte, por medio de las piezas publicitarias en las que se evidencia la representación específica de mujeres, para dar visibilidad a la población en el marco de la estrategia. Por otra parte, entre las acciones diferenciales implementadas en este programa, se otorga un puntaje adicional a los emprendimientos liderados por mujeres que se presentan al proceso de curaduría presencial, para fomentar su participación en las ferias.
Adicionalmente gradualmente se vinculan las diferentes localidades de la ciudad de acuerdo con la programación de las ferias.</t>
  </si>
  <si>
    <t>A partir del mes de abril se hizo una articulación con la SDM en el marco de la estrategia SOFÍA y la SIFRE otrogará un puntaje adicional de 0.3 en el proceso de curaduría a emprendimientos de mujeres víctimas de VBG remitidas por esta entidad, el cual se suma al 0,1 que se otorga por el hecho de ser mujer</t>
  </si>
  <si>
    <r>
      <t xml:space="preserve">GÉNERO: </t>
    </r>
    <r>
      <rPr>
        <sz val="10"/>
        <color rgb="FF000000"/>
        <rFont val="Arial"/>
        <family val="2"/>
      </rPr>
      <t>A partir del mes de abril se hizo una articulación con la SDM en el marco de la estrategia SOFÍA y la SIFRE otrogará un puntaje adicional de 0.3 en el proceso de curaduría a emprendimientos de mujeres víctimas de VBG remitidas por esta entidad, el cual se suma al 0,1 que se otorga por el hecho de ser mujer. Se vincularon emprendimientos amadrinados para la feria "P4G"</t>
    </r>
  </si>
  <si>
    <t>El presupuesto ejecutado se relaciona con lo reportado para la meta del SEGPLAN que atiende a este producto.</t>
  </si>
  <si>
    <t>En este trimestre no se reportan valores por cuando no hubo realización de una feria exclusiva para esta población donde se puidiesen reprotar los gastos logísticos acarreados</t>
  </si>
  <si>
    <t xml:space="preserve">Numero de mercados campesinos realizados con mujeres campesinas y rurales </t>
  </si>
  <si>
    <t>Sumatoria de mercados campesinos realizados para las mujeres campesinas y rurales</t>
  </si>
  <si>
    <t>Subdireccion de Abastecimiento Alimentario</t>
  </si>
  <si>
    <t>Hugo A Rojas Figueroa</t>
  </si>
  <si>
    <t>3693777
ext: 208</t>
  </si>
  <si>
    <t>hrojas@desarrolloeconomico.gov.co</t>
  </si>
  <si>
    <t>Se realizan parte  de los  actos correspondientes a la contratación.  Se realizaran al año 3  Mercados Campesinos  exclusivos o con enfoque de genero donde participan mujeres, campesinas, rurales, transformadoras  y productoras.
Se efectuó  la  convocatoria  de las mujeres productoras  para la participación en los  dos (2) Mercados Campesinos con enfoque de  Género en el Jardín Botánico,  los  días 4 y 5 de marzo en el Marco del la conmemoración del día de la Mujer</t>
  </si>
  <si>
    <t>Se efectuá  las  convocatorias correspondientes  para  la participación de las mujeres en los diferentes Mercados  Campesinos  que se realizan semanalmente.</t>
  </si>
  <si>
    <t>La convocatoria de la estrategia Mercados Campesinos se encuentre habilitada todo el año para que las mujeres realicen la venta de productos frescos, procesados, comidas rápidas, artesanias, plantas, en los mercados que se llevan a cabo semanalmente en los  diferentes parques, Trasmilenio, entidades, universidades y centros comerciales.
" "En el mes de octubre en el marco de la conmemoración del día de la mujer rural,  se realizaron 9 mercados campesinos con enfoque de género, contando con la participación de 127 productoras provenientes de Bogotá Rural, agricultores urbanos y productoras provenientes de los departamentos de la región central del país.
Los mercados se realizaron en Usme Pueblo, Museo Nacional, parque Alcalá, Parque fundacional Fontibón, Parque la Castellana, Plaza de los Artesanos, Bosa Laureles, Parque Fundacional de Suba, Parque Salitre III Sector, los días 12, 13, 14 y 15 de octubre</t>
  </si>
  <si>
    <r>
      <t xml:space="preserve">GÉNERO: </t>
    </r>
    <r>
      <rPr>
        <sz val="10"/>
        <color rgb="FF000000"/>
        <rFont val="Arial"/>
        <family val="2"/>
      </rPr>
      <t>La convocatoria del Mercado Campesino se realiza con enfoque de género, con el fin de realizar el reconocimiento a la población rural y urbana que participa, como mujeres autónomas, empoderadas y capacitadas para llevar a cabo diferentes procesos desde la producción, transformación y comercialización de alimentos productos ofertados.</t>
    </r>
  </si>
  <si>
    <t>En el segundo trimestre se realiza las diferentes convocatorias para la participación de las mujeres productoras y transformadoras de alimentos que participan en los diferentes Mercados Campesinos ene l ultimo trimestre participaron 287 mujeres en 218 mercados campesinos realizados en las diferen te localidades de la Ciudad</t>
  </si>
  <si>
    <r>
      <t>GÉNERO:</t>
    </r>
    <r>
      <rPr>
        <sz val="10"/>
        <color rgb="FF000000"/>
        <rFont val="Arial"/>
        <family val="2"/>
      </rPr>
      <t xml:space="preserve"> En el tercer trimestre se realizan las diferentes convocatorias para la participación de las mujeres productoras y transformadoras de alimentos, en los diferentes Mercados Campesinos. Así se vincularon 88 mujeres más como productoras y transformadoras de alimentos.
Dentro de las actividades de gestión se realizó la visita a la huerta de la Casa Refugio para identificar su dinámica y capacidad de producción con el objetivo de vincular al programa a través de un ejercicio participativo a las mujeres que lo deseen a futuro una vez finalicen su proceso de atención.
Con la implementación de los productos se pretende contribuir al ejercicio pleno de los derechos económicos de las mujeres, así como al reconocimiento social, económico y simbólico del trabajo que realizan las mujeres en sus diferencias destacando las potencialidades fortaleciendo su autonomía y saberes que han acumulado en las actividades de producción y de esta forma combatiendo las brechas generadas, brindándoles la oportunidad de  conocer la oferta y dinámicas del programa de mercados  Campesinos.</t>
    </r>
  </si>
  <si>
    <t>Durante el primer trimestre de la vigencia se efectuaron pagos de los CPS contratados con presupuesto de la meta de Mercados Campesinos.</t>
  </si>
  <si>
    <t>Durante el primer trimestre de la vigencia se está avanzando en el proceso contractual de bolsa logística de los Mercados Campesinos. Nota aclaratoria: Los Mercados Campesinos realizados en lo corrido de la vigencia, que han contado con la participación de la población objeto de la política pública, son mercados de autogestión y mercados realizados mediante la modalidad de Mercados Campesinos Alternativos. Mercados que no tienen recursos asignados para su realización.</t>
  </si>
  <si>
    <t>En el tercer trimestre de 2023, se da continuidad con la ejecución del contrato 654-2023 suscrito con CONVETUR (contrato de bolsa logística), cuyo objeto es: Prestar los servicios de operador logístico para la planeación, organización, producción y ejecución de los eventos y actividades que se requieran en desarrollo de los planes, programas, proyectos y metas de la SDDE"".</t>
  </si>
  <si>
    <t xml:space="preserve">Número de asistencias social, ambiental, productiva y comercial realizadas para las mujeres campesinas y rurales </t>
  </si>
  <si>
    <t xml:space="preserve">Sumatoria de asistencias social, ambiental, productiva y comercial  realizadas para el fortalecimiento de unidades productivas con enfoques de género y diferencial </t>
  </si>
  <si>
    <t>Direccion de Economia Rural y Abastecimieto Alimentario</t>
  </si>
  <si>
    <t>Cesar Carrillo Vega</t>
  </si>
  <si>
    <t>ccarrillo@desarrolloeconomico.gov.co</t>
  </si>
  <si>
    <t>Se realizaron los actos precontractuales y contractuales, así como la ejecución de varios contratos de prestación de servicios que apoyan el cumplimiento de la meta
Convenio 611 de 2022 - FAO: se realizó durante el primer trimestre de 2023, el fortalecimiento productivo a 40 unidades productivas de la ruralidad de Bogotá priorizadas por concepto de uso del suelo a intervenir que recibieron toma de muestras de suelo y agua. Así mismo, durante el mes de marzo, se realizó en la localidad de Usme, capacitación de fortalecimiento productivo en temáticas de manejo de guadaña, preparación de bio insumos a partir de excretas de animales de granja, en las veredas Los Soches, El Uval y el Destino de la localidad, teniendo una participación de 22 productores en representación de cada una de las unidades productivas beneficiadas. Durante este periodo se realizó igualmente la entrega de insumos a 18 unidades productivas y de tres (3) parcelas demostrativas ubicadas en las veredas El Destino, El Uval y Los Soches, en el marco del fortalecimiento productivo, a partir de los resultados del análisis de suelo ya descritos, determinándose las necesidades de abonos, semillas, herramientas, entre otros que requería cada sistema productivo en donde además se tuvo en cuenta las interacciones agroecológicas de la zona. En la localidad de Ciudad Bolívar capacitación de fortalecimiento de capacidades para productores de las unidades productivas, en temas de manejo de la guadaña, preparación de bio insumos a partir de excretas de animales de granja, en las veredas de Pasquilla, Santa Rosa y Quiba Alto con la participación de 18 productores en representación de cada una de las unidades productivas fortalecidas. se realizaron se realizaron tres (3) jornadas de entrega de insumos a 18 unidades productivas y tres parcelas demostrativas ubicadas en las veredas Quiba Alto, Pasquilla y Santa Rosa en el marco del fortalecimiento productivo. De los 40 beneficiarios, 21 reportan como mujeres y 13 adicionales impactadas por las unidades productivas beneficiarias. Las 21 mujeres reportadas como beneficiarias se encuentran ubicadas en las localidades de Usme (11) y de Ciudad Bolivar (10).</t>
  </si>
  <si>
    <t xml:space="preserve">Convenio 739 de 2022 - FAGESA: Se culminó el fortalecimiento productivo y comercial de ochenta y dos (82) unidades productivas agropecuarias lideradas por mujeres. El fortalecimiento incluyó la transferencia de conocimientos, el acompañamiento técnico, la entrega de insumos agropecuarios, la realización de escuelas de campo y la elaboración de un plan de negocios para cada unidad productiva, entre otras estrategias. La distribución de las productoras beneficiadas es la siguiente: cincuenta y nueve (59) se ubican en la localidad de Ciudad Bolívar y veintitrés (23) en Sumapaz. </t>
  </si>
  <si>
    <t>No se realizaron asistencias ya que el fortalecimiento culminó en el primer trimestre. Actualmente se realiza seguimiento al proceso por parte del equipo técnico de la FAO y de la SDDE.</t>
  </si>
  <si>
    <t>Género. De los 40 beneficiarios, 21 reportan como mujeres directamente y 13 mujeres adicionales impactadas por las unidades productivas beneficiarias.</t>
  </si>
  <si>
    <t>Género. Se beneficiaron directamente ochenta y dos (82) mujeres, distribuidas así: cinco (5) jóvenes, cincuenta y dos (52) adultas y veinticinco (25) adultas mayores.  Cinco (5) mujeres presentan discapacidad: dos (2) mujeres presentan discapacidad visual, dos (2) mujeres presentan discapacidad física y una (1) mujer presenta discapacidad cognitiva.</t>
  </si>
  <si>
    <t>GÉNERO: No se realizaron asistencias ya que el fortalecimiento culminó en el primer trimeste. Actualmente se realiza seguimiento al proceso por parte del equipo técnico de la SDDE. Se tiene proyectado la realización de un mercado campesino en la ruralidad de Bogotá con una organización de mujeres dentro de la conmemoración del día de la Mujer rural en el mes de octubre 2023.</t>
  </si>
  <si>
    <t>Pago en el primer trimestre de 2023, para la ejecución de los contratos de prestación de servicios que apoyan el cumplimiento de la PP a través del proyecto de inversión 7845</t>
  </si>
  <si>
    <t>Pago en el segundo trimestre de 2023, para la ejecución de los contratos de prestación de servicios que apoyan el cumplimiento de la PP a través del proyecto de inversión 7845</t>
  </si>
  <si>
    <t>El presupuesto ejecutado corresponde a la vigencia 2022, ya que la atención se surtió a través del Convenio 611 de 2022. El aporte de la Subdirección de Economía Rural fue $413.040.224 pesos para fortalecer 40 unidades productivas. El valor promedio del fortalecimiento por unidad productiva fue $10.326.005 pesos.</t>
  </si>
  <si>
    <t>Número de  asesorías técnicas para el acceso y permanencia en programas de manejo de las finanzas personales y de ahorro programado para mujeres en sus diferencias y diversidad, realizadas</t>
  </si>
  <si>
    <t>Sumatoria  de  asesorías técnicas para el acceso y permanencia en programas de manejo de las finanzas personales y de ahorro programado para mujeres en sus diferencias y diversidad, realizadas</t>
  </si>
  <si>
    <t>Subdirección de Financiamiento e Inclusión Financiera</t>
  </si>
  <si>
    <t>Jaime Alviar
Martha Algarra</t>
  </si>
  <si>
    <t>3693777 
ext 215</t>
  </si>
  <si>
    <t>jalviar@desarrolloeconomico.gov.co
malgarra@desarrolloeconomico.gov.co</t>
  </si>
  <si>
    <t>Durante el primer trimestre del año 2023 no se realizaron asesorías técnicas a mujeres en sus diversidades y/o unidades productivas conformadas por mujeres. Sin embargo, se tiene planteado realizar por lo menos una intervención trimestral con mujeres en sus diversidades en las diferentes localidades del Distrito.</t>
  </si>
  <si>
    <t>Durante el primer trimestre del año 2023 se realizaron asesorías técnicas a mujeres en sus diversidades y/o unidades productivas conformadas por mujeres. Durante el segundo trimestre del año 2023, se realizaron dos asesorías por parte de la subdirección , en las que se atendió a 37 mujeres en sus diversidades.</t>
  </si>
  <si>
    <t>Durante el tercer trimestre del año 2023 no se realizaron asesorías técnicas a mujeres en sus diversidades y/o unidades productivas conformadas por mujeres. Sin embargo, se tiene planteado realizar por lo menos tres intervenciones en lo que resta de año.</t>
  </si>
  <si>
    <t>GÉNERO: La Subdirección de Financiamiento e Inclusión Financiera se encuentra trabajando con el equipo poblacional para identificar grupos objetivos de mujeres que en el ejercicio de sus derechos económicos requieran una asesoría directa acerca de los productos de capitalización o financiamiento a los cuales pueden acceder. Su enfoque inicia desde la búsqueda de estos grupos procurando reducir brechas de acceso como reducción del mínimo de personas requeridas, adaptación a lugares sin medios audiovisuales y acercamiento a lugares más cercanos a las viviendas de las mujeres.</t>
  </si>
  <si>
    <t>Enfoque de género: La Subdirección de Financiamiento e Inclusión Financiera se encuentra trabajando con el equipo poblacional para identificar grupos objetivos de mujeres que en el ejercicio de sus derechos económicos requieran una asesoría directa acerca de los productos de capitalización o financiamiento a los cuales pueden acceder. Con la referente poblacional de la política desde la entidad, se ha venido trabajando en la posibilidad de realizar más sesiones de inscripción y asesorías a los programas vigentes por parte de las mujeres del Distrito en sus diversidades.</t>
  </si>
  <si>
    <r>
      <t xml:space="preserve">GÉNERO: </t>
    </r>
    <r>
      <rPr>
        <sz val="10"/>
        <color rgb="FF000000"/>
        <rFont val="Arial"/>
        <family val="2"/>
      </rPr>
      <t>La Subdirección de Financiamiento e Inclusión Financiera se encuentra trabajando con el equipo poblacional para identificar grupos objetivos de mujeres que en el ejercicio de sus derechos económicos requieran una asesoría directa acerca de los productos de capitalización o financiamiento a los cuales pueden acceder. Con la referente poblacional de la política desde la entidad, se ha venido trabajando en la posibilidad de realizar más sesiones de inscripción y asesorías a los programas vigentes por parte de las mujeres del Distrito en sus diversidades.</t>
    </r>
  </si>
  <si>
    <t>Durante el primer trimestre del año 2023 no se realizaron asesorías, por ende, no se tiene un estimado presupuestal.</t>
  </si>
  <si>
    <t>Durante el segundo trimestre del año 2023, se realizaron dos asesorías por parte de la subdirección , en las que se atendió a 37 mujeres en sus diversidades.
 Durante el segundo trimestre se atendieron 6875 personas a través de formación en los programas Academia Financiera e Impulso Local atendidos por los mismos talleristas que socializan la oferta de los programas. Al tener diez talleristas se obtiene un promedio de 688 personas por cada uno, este valor se divide entre el promedio de los honorarios de los talleristas y se obtiene el valor de $18937, 5 el cual es el valor unitario de atención por persona. Al dar atención a 32 personas que manifiestan ejercer algún tipo de actividad sexual pagada, se multiplica este valor por el costo unitario y se obtiene $606000.</t>
  </si>
  <si>
    <t>Durante el tercer trimestre del año 2023 no se realizaron asesorías, por ende, no se tiene un estimado presupuestal.</t>
  </si>
  <si>
    <t>Porcentaje de avance en la elaboración de  un estudio de identificación de barreras de acceso al mercado laboral, con una sección específica para mujeres víctimas de violencia.</t>
  </si>
  <si>
    <t>(ponderación de la vigencia * (Número de acciones realizadas para la elaboración del un estudio de identificación de barreras de acceso al mercado laboral, con una sección sobre las mujeres víctimas de violencias /número de acciones programadas para la elaboración de un estudio de identificación de barreras de acceso al mercado laboral, con una sección sobre las mujeres víctimas de violencias))*100</t>
  </si>
  <si>
    <t>Producto cumplido en 2022</t>
  </si>
  <si>
    <t>El estudio identificación de brechas de acceso al mercado laboral sobre las mujeres, se publicó en el primer trimestre 2022 en la plataforma de la secretaria de desarrollo económico, como herramienta de consulta y análisis de colaboradores de la entidad y ciudadanía en general, para la toma de decisiones en torno a las dinámicas laborales que tienen las mujeres en el distrito, teniendo en cuenta variables como  participación, ocupación, calidad del empleo y permanencia, las cuales generan techos de cristal y limitan la satisfacción de necesidades básicas de las mujeres.</t>
  </si>
  <si>
    <t>GÉNERO: El estudio posibilito visibilizar las múltiples barreras que enfrentan las mujeres en sus diferencias y diversidades para el acceso y permanencia en el empleo formal, lo cual propende por la generación de estrategias de orientación y atención diferencial para las ciudadanas, a través de los programas de la subdirección empleo y formación y las sinergias que se tejen con el sector empresarial para la inclusión laboral de las mujeres en concordancia a sus interés y competencias de las ciudadanas.</t>
  </si>
  <si>
    <r>
      <t xml:space="preserve">GÉNERO: </t>
    </r>
    <r>
      <rPr>
        <sz val="10"/>
        <color rgb="FF000000"/>
        <rFont val="Arial"/>
        <family val="2"/>
      </rPr>
      <t>El estudio posibilito visibilizar las múltiples barreras que enfrentan las mujeres en sus diferencias y diversidades para el acceso y permanencia en el empleo formal, lo cual propende por la generación de estrategias de orientación y atención diferencial para las ciudadanas, a través de los programas de la subdirección empleo y formación y las sinergias que se tejen con el sector empresarial para la inclusión laboral de las mujeres en concordancia a sus interés y competencias de las ciudadanas.</t>
    </r>
  </si>
  <si>
    <t>Producto terminado en 2022</t>
  </si>
  <si>
    <t>Número de mujeres atendidas en los procesos de formación, y asistencia técnica desde el enfoque de género a mujeres emprendedoras en sus diferencias y diversidad del Distrito Capital favoreciendo su inclusión y sostenibilidad.</t>
  </si>
  <si>
    <t>Sumatoria del número de mujeres atendidas en los procesos de formación,  y asistencia técnica desde el enfoque de género a mujeres emprendedoras en sus diferencias y diversidad</t>
  </si>
  <si>
    <t>Subdirección de Emprendimiento y Negocios</t>
  </si>
  <si>
    <t>Carlos Alberto Sánchez</t>
  </si>
  <si>
    <t>317-8874207</t>
  </si>
  <si>
    <t>casanchez@desarrolloeconomico.gov.co</t>
  </si>
  <si>
    <t>Desde La Subdirección de Emprendimiento y Negocios - SEN buscamos, potenciamos y fortalecemos el ecosistema de emprendimiento de la ciudad, la transformación digital y la generación de herramientas, programas y conexiones de valor que crean modelos de negocio escalables y sostenibles; nuestro propósito es dinamizar la recuperación de la economía de Bogotá atendiendo los desafíos de la productividad del tejido empresarial con programas y herramientas que mejoran el desempeño productivo de empresas y/o unidades productivas, en todos sus estados de desarrollo y de todos los sectores económicos. Entre los principales logros está que los programas de la SEN, han sido formulados para atender de manera incluyente, cualquier tipo de población que cumpla con los requisitos de las convocatorias. Complementariamente se han implementado acciones afirmativas para este grupo poblacional de mujeres, con las cuales buscamos entender puntualmente sus propias necesidades, para que nuestros programas las puedan mitigar, con un acompañamiento de asistencia técnica a la medida; hemos llevado nuestra oferta a territorio, a los diferentes espacios donde exclusiva y comúnmente se reúne este grupo poblacional; 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t>
  </si>
  <si>
    <t>Los programas de la SEN, han sido formulados para atender de manera incluyente, cualquier tipo de población que cumpla con los requisitos de las convocatorias. Complementariamente se han implementado acciones afirmativas para este grupo poblacional de mujeres, con las cuales buscamos entender puntualmente sus propias necesidades, para que nuestros programas las puedan mitigar, con un acompañamiento de asistencia técnica a la medida; hemos llevado nuestra oferta a territorio, a los diferentes espacios donde exclusiva y comúnmente se reúne este grupo poblacional; 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
Durante el segundo trimestre de 2023 fueron beneficiados con los programas de la Subdirección de Emprendimiento y Negocios 5.215 unidades productivas de mujeres, las cuales cumplieron con los requisitos para la participación en los mismos, así: 196 en la Academia Bogotá Productiva programa cuyo propósito es desarrollar habilidades, modelos de negocio innovadores, fomento de conexiones con el mercado, plataformas de formación y distintos retos empresariales y gerenciales, contribuyendo al desarrollo de la capacidad productiva de los negocios del Distrito; 4.472 en el programa Impulso Local que fortaleció los micronegocios de estas mujeres del Distrito Capital a través de procesos de formación, asistencia técnica y capitalización bajo un enfoque de priorización poblacional y territorial con el fin de promover su productividad y sostenibilidad 547 a través de Hecho en Bogotá, estrategia cuyo propósito es incentivar el consumo de productos y servicios creados por productores locales, fortaleciendo las competencias de los mismos para consolidar la conexión a mercados y generar una intervención que reconoce la vocación económica del territorio.</t>
  </si>
  <si>
    <t xml:space="preserve">Durante el tercer trimestre de 2023 fueron beneficiadas con los programas de la Subdirección de Emprendimiento y Negocios 6.866 unidades productivas de mujeres, las cuales cumplieron con los requisitos para la participación en los mismos, así: 105 en la Academia Bogotá Productiva programa cuyo propósito fue desarrollar habilidades, modelos de negocio innovadores, fomento de conexiones con el mercado, plataformas de formación y distintos retos empresariales y gerenciales, contribuyendo al desarrollo de la capacidad productiva de los negocios del Distrito; 6.293 en el programa Impulso Local que fortaleció los micronegocios de estas mujeres del Distrito Capital a través de procesos de formación, asistencia técnica y capitalización bajo un enfoque de priorización poblacional y territorial con el fin de promover su productividad y sostenibilidad,  464 a través de Hecho en Bogotá, estrategia cuyo propósito fue incentivar el consumo de productos y servicios creados por productores locales, fortaleciendo las competencias de los mismos para consolidar la conexión a mercados y generar una intervención que reconoce la vocación económica del territorio y 4 participantes en la estrategia de Smart City  los cuales asistieron a espacios de fortalecimiento sobre tendencias de transformación digital e instalación de habilidades en entornos digitales y desarrollo económico global.
Durante el mes de octubre de 2023  fueron beneficiadas con los programas de la Subdirección de Emprendimiento y Negocios 2.000 unidades productivas de mujeres, las cuales cumplieron con los requisitos para la participación en los mismos, así: 16 en la Academia Bogotá Productiva programa cuyo propósito fue desarrollar habilidades, modelos de negocio innovadores, fomento de conexiones con el mercado, plataformas de formación y distintos retos empresariales y gerenciales, contribuyendo al desarrollo de la capacidad productiva de los negocios del Distrito; 1.662 en el programa Impulso Local que fortaleció los micronegocios de estas mujeres del Distrito Capital a través de procesos de formación, asistencia técnica y capitalización bajo un enfoque de priorización poblacional y territorial con el fin de promover su productividad y sostenibilidad y 322 a través de Hecho en Bogotá, estrategia cuyo propósito fue incentivar el consumo de productos y servicios creados por productores locales, fortaleciendo las competencias de los mismos para consolidar la conexión a mercados y generar una intervención que reconoce la vocación económica del territorio. </t>
  </si>
  <si>
    <t>Enfoque Diferencial: 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
Enfoque Poblacional: Complementariamente se han implementado acciones afirmativas para este grupo poblacional de mujeres, con las cuales buscamos entender puntualmente sus propias necesidades, para que nuestros programas las puedan mitigar, con un acompañamiento de asistencia técnica a la medida.
Enfoque Territorial: Hemos llevado nuestra oferta a territorio, a los diferentes espacios donde exclusiva y comúnmente se reúne este grupo poblacional de mujeres.
Caracterización de las 3.934 mujeres beneficiadas con los programas:
Localidad: Antonio Nariño (121), Barrios Unidos (55), Bosa (498), Chapinero (165), Ciudad Bolívar (484), Engativá (118), Fontibón (65), Kennedy (415), La Candelaria (60), Los Mártires (42), Puente Aranda (106), Rafael Uribe Uribe (209), San Cristóbal (357), Santa Fé (64), Suba (458), Sumapaz (13), Teusaquillo (93), Tunjuelito (97), Usaquén (141), Usme (352), Otras (17) y No Informa (4).
Etnias: Rrom (17), Indígenas (88), Afrodescendientes (104) y Raizal (11).
LGBTI: Bisexual (86), Gay (15), Lesbiana (30).
Discapacidad: Auditiva (28), Cognitiva (8), Física (121), Múltiple (9), Psicosocial (14), Sordo ceguera (6) y Visual (67).</t>
  </si>
  <si>
    <t>Enfoque de género: 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 Complementariamente se han implementado acciones afirmativas para este grupo poblacional de mujeres, con las cuales buscamos entender puntualmente sus propias necesidades, para que nuestros programas las puedan mitigar, con un acompañamiento de asistencia técnica a la medida.</t>
  </si>
  <si>
    <r>
      <t xml:space="preserve">GÉNERO: </t>
    </r>
    <r>
      <rPr>
        <sz val="10"/>
        <color rgb="FF000000"/>
        <rFont val="Arial"/>
        <family val="2"/>
      </rPr>
      <t>Se han implementado diferentes espacios virtuales y presenciales de atención a mujeres del distrito con el objetivo de socializar los diferentes programas y orientar a las mujeres en la inscripción y postulación a los programas ofertados por la subdirección. Se ha llegado a todas las localidades del distrito realizando talleres para el fortalecimiento de las unidades productivas. Complementariamente se han implementado acciones para  entender puntualmente sus propias necesidades, para que nuestros programas las puedan mitigar, con un acompañamiento de asistencia técnica a la medida.</t>
    </r>
    <r>
      <rPr>
        <b/>
        <sz val="10"/>
        <color rgb="FF000000"/>
        <rFont val="Arial"/>
        <family val="2"/>
      </rPr>
      <t xml:space="preserve">
TERRITORIAL: </t>
    </r>
    <r>
      <rPr>
        <sz val="10"/>
        <color rgb="FF000000"/>
        <rFont val="Arial"/>
        <family val="2"/>
      </rPr>
      <t>Hemos llevado nuestra oferta a territorio, a los diferentes espacios donde exclusiva y comúnmente se reúne este grupo poblacional de mujeres. Caracterización de las 6.866 mujeres beneficiadas con los programas: Localidad: Antonio Nariño 203, Barrios Unidos 282, Bosa 744, Chapinero 244, Ciudad Bolívar 757, Engativá 613, Fontibón 135, Kennedy 598, Candelaria 93, Los Mártires 151, Puente Aranda 362, Rafael Uribe Uribe 319, San Cristóbal 415, Santa Fe 176, Suba 673, Sumapaz 6, Teusaquillo 114, Tunjuelito 205, Usaquén 205, Usme 566 y otras 5. Discapacidad: Auditiva 50, Cognitiva 11, Física 201, Múltiple 14, Psicosocial 28, Sordo-Ceguera 10 y Visual 101 Etnias: Rrom 10, Indígena 149, Afrodescendiente 214, Palenquero 4, Raizal 30 LGBTI: Bisexual 178, Gay 31 y Lesbiana 80</t>
    </r>
  </si>
  <si>
    <t>Durante el primer trimestre de 2023 fueron beneficiados con los programas de la Subdirección de Emprendimiento y Negocios 3.934 unidades productivas (mujeres), las cuales cumplieron con los requisitos para la participación en los mismos, así: 41 en la Academia BP 2023 programa cuyo propósito es desarrollar habilidades, modelos de negocio innovadores, fomento de conexiones con el mercado, plataformas de formación y distintos retos empresariales y gerenciales, contribuyendo al desarrollo de la capacidad productiva de los negocios del Distrito; 3.435 en el programa Bogotá Productiva Local que fortaleció los micronegocios del Distrito Capital a través de procesos de formación, asistencia técnica y capitalización bajo un enfoque de priorización poblacional y territorial con el fin de promover su productividad y sostenibilidad; 155 unidades productivas a través del Convenio 818 - Invest In Bogotá las cuales se capacitaron en “La Industria de fondos de capital privado en Colombia” con contenido de información relevante sobre mecanismos de financiación alternativos para los emprendimientos, así como información sobre cómo funciona la Inversión privada en Colombia; 104 a través del Convenio 905 - 2022 Acopi, convenio de fortalecimiento dirigido a microempresarios con una metodología innovadora de formación especializada empresarial, a través de los módulos: comercial, marketing financiero, legal y habilidades digitales y 199 a través de Hecho en Bogotá, estrategia cuyo propósito es incentivar el consumo de productos y servicios creados por productores locales, fortaleciendo las competencias de los mismos para consolidar la conexión a mercados y generar una intervención que reconoce la vocación económica del territorio.
El presupuesto ejecutado durante este trimestre fue de $ 1.100.497.940</t>
  </si>
  <si>
    <r>
      <t xml:space="preserve">Durante el segundo trimestre de 2023 fueron beneficiados con los programas de la Subdirección de Emprendimiento y Negocios 5.215 unidades productivas de mujeres, las cuales cumplieron con los requisitos para la participación en los mismos. </t>
    </r>
    <r>
      <rPr>
        <b/>
        <sz val="10"/>
        <color rgb="FF000000"/>
        <rFont val="Arial"/>
        <family val="2"/>
      </rPr>
      <t>Los recursos provienen del proyecto 7874 para los conveios de las estrategias: Impulso Local, Academia Bogotá y Hecho en Bogotá. Los contratos relacionados y su ponderación para el producto se encuentra a continuación: Academia - Autogestión 7%; Contrato 542 de 2022  25%
;  Bolsa Logística 23%.</t>
    </r>
  </si>
  <si>
    <t>Durante el tercer trimestre de 2023 fueron beneficiadas con los programas de la Subdirección de Emprendimiento y Negocios 6.866 unidades productivas de mujeres, las cuales cumplieron con los requisitos para la participación en los mismos. El presupuesto ejecutado para el  tercer trimestre fue de : $2.789.522.351</t>
  </si>
  <si>
    <t>Numero de  Estrategias de difusión del Decreto 2733 del 2012 con empresas del sector privado para la vinculación laboral de mujeres víctimas de violencias</t>
  </si>
  <si>
    <t xml:space="preserve">Sumatoria de estrategias de difusión del Decreto 2733 del 2012 con empresas del sector privado para la vinculación laboral de mujeres víctimas de violencias. </t>
  </si>
  <si>
    <t>Durante este trimestre se adelantó construcción de pieza de divulgación con los elementos técnicos del Decreto 2733 de 2012, que posibilite fortalecer el dialogo entre los gestores empresariales de la Agencia Distrital de Empleo y el sector empresarial de la ciudad. De igual manera se inicio la identificación de empresas registradas en la Agencia publica de empleo y que han referenciado interés de adelantar proceso de inclusión laboral de ciudadanía considerada como vulnerable (mujeres víctimas de violencia).</t>
  </si>
  <si>
    <t xml:space="preserve">Durante este trimestre en el marco del decreto Decreto 2733 de 2012, se utilizaron diferentes estrategias para la identificación de los sectores que mayor dinamismo económico en la ciudad, a los cuales por medio de los gestores empresariales de la Agencia Distrital de Empleo (ADE), se explicó detalladamente el beneficio tributario al cual pueden acceder las empresas y organizaciones que contraten mujeres  víctimas de violencia bajo condiciones dignas y decentes. </t>
  </si>
  <si>
    <t>"Para este trimestre y con el propósito de fortalecer la estrategia de divulgación que viene implementando la Agencia Distrital de Empleo (ADE), se llevó  a cabo articulación con el Ministerio de Trabajo específicamente con el grupo de asistencia técnica territorial y con la Secretaria Distrital de la Mujer (SDM),quienes llevaron a cabo el 14 de agosto proceso de retroalimentación frente  a las inquietudes que los empresarios, han elevado a los  gestores empresariales de la ADE respecto al proceso documental,  que se deben efectuar las empresas para pedir el beneficio tributario establecido en el Decreto 2733 de 2012. Adicional  en el espacio se  brindo infomación detallada  de como  las mujeres  pueden acceder a los servicios que se prestan en   la ruta unica  de atención para mujeres víctimas de violencia y  la orientación que la secretaria de la mujer puede brindar a los empresarios en concordancia con  sus competencias.
A partir de las claridades llevadas a cabo en el espacio mencionado, se fortaleció el proceso de dialogo y difusión del Decreto  en los  sectores  economicos   que mayor dinamismo  tiene  en la ciudad, como  son  la  construcción, bienes y servicios y BPO , resaltando la  importancia de la contratación inclusiva en las organizaciones, la cual  posibilita romper paradigmas y estereotipos de genero.</t>
  </si>
  <si>
    <t>DERECHOS HUMANOS: 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En el marco del empleo decente para las mujeres en sus diferencias y diversidades, se avanzó  en el dialogo y retroalimentación con las empresas inscritas en la plataforma del servicio público de empleo, respecto al Decreto 2733 del 2012.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Debido a que la población de femenina  tiene una persistente tendencia al desempleo y permanecer en él, se hace  necesaria la implementación de políticas orientadas a la empleabilidad de la población a través de la APE del distrito, para a través de esta se propenda  por el cierre de brechas de las mujeres.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Teniendo en cuenta la dinámica laboral de las mujeres para acceder y permanecer  en el empleo, es necesario desarrollar estrategias particulares para la mitigación de barreras, especialmente para aquellas mujeres  identificadas como vulnerables, debido a hechos victimizartes  como violencia intrafamiliar, sexual, acoso y lesiones personales.</t>
  </si>
  <si>
    <t xml:space="preserve">DERECHOS HUMANOS: 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Es importante mencionar que en los procesos de interlocución con los empresarios se ha avanzado es desvirtuar paradigmas e imaginarios frente a la contratación de mujeres víctimas de violencia de género, resaltando la ruta de atención de la secretaria de la mujer y las redes de apoyo institucional a las cuales las empresas pueden acudir como la ADE, lo cual propenda por procesos de intermediación laboral centrados en habilidades y competencias requeridas para cubrir las vacantes.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Es concordancia con el enfoque diferencial se avanzó durante este trimestre en fortalecer sinergias con la secretaría distrital de la mujer, para atender en el marco de la ruta de empleabilidad a las mujeres víctimas de violencia y en tentativa de feminicidio, que están en las casas refugio del distrito. A la cuales se brindó atención personalizada en espacio accesible y seguro.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Se adelantaron proceso de dialogo con los empresarios para que en la publicación de vacantes en la plataforma del servicio público de empleo, la descripción se centre en las habilidades y competencias necesarias para ocupar el puesto de trabajo, y se deje de lado colocar explícitamente las categorías de sexo o género, los cual indicen directamente en la postulación a las vacantes. </t>
  </si>
  <si>
    <r>
      <t xml:space="preserve">DERECHOS HUMANOS: </t>
    </r>
    <r>
      <rPr>
        <sz val="10"/>
        <rFont val="Arial"/>
        <family val="2"/>
      </rPr>
      <t>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Es concordancia con el enfoque  de derechos  humanos ,se  continuo  fortaleciendo las alianzas estratégicas  con entidades como la Secretaria Distrital de la Mujer (SDM), Secretaria Distrital de Integración Social  (SDIS)y Secretaria Distrital de Gobierno (SDG) para identificar y direccionar a las mujeres en sus diferencias y diversidades en busqueda de empleo a la Agencia distrital, lo que  posibilite su atención e l marco de la ruta de  empleabilidad  que tiene   vacantes  centrada en habilidades  y competencias y no en  estereotipos sexistas, debido  a la laboar desempeñada por los gestores empresariales de la ADE.</t>
    </r>
    <r>
      <rPr>
        <b/>
        <sz val="10"/>
        <rFont val="Arial"/>
        <family val="2"/>
      </rPr>
      <t xml:space="preserve">
DIFERENCIAL:</t>
    </r>
    <r>
      <rPr>
        <sz val="10"/>
        <rFont val="Arial"/>
        <family val="2"/>
      </rPr>
      <t xml:space="preserve">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Teniendo en cuenta  el  enfoque diferencial, se continuo fortaleciendo los proceso de articulación con la SDM, con  quienes se efectuó la identificación de mujeres víctimas de violencia valoradas en alto riesgo por medicina legal, con las cuales se implementó estrategia particular de atención en el marco de la ruta de empleabilidad,  teniendo en cuenta interés ocupacional de las ciudadanas, dinámicas particulares de seguridad  y requerimientos del mercado laboral.</t>
    </r>
    <r>
      <rPr>
        <b/>
        <sz val="10"/>
        <rFont val="Arial"/>
        <family val="2"/>
      </rPr>
      <t xml:space="preserve">
GÉNERO</t>
    </r>
    <r>
      <rPr>
        <sz val="10"/>
        <rFont val="Arial"/>
        <family val="2"/>
      </rPr>
      <t>: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A partir de  lo anterior, se ha continuado los procesos gestión empresarial orientados a la identificación  de nichos de mercado laboral que mayor número de vacantes genere; como  el sector  construcción y BPO que  ha sido tradicionalmente masculinizados, con los cuales  se  identifico los  perfiles requeridos y  posibles ajustes a las vacantes, lo que permitio  ampliar la posibilidad de ser ocupadas por las mujeres en sus diferencias y diversidades.</t>
    </r>
  </si>
  <si>
    <t xml:space="preserve">Los recursos corresponden al proyecto de inversión 7863 "Mejoramiento Empleo Incluyente y Pertinente Bogotá". Cuya meta es Promover la generación de empleo para al menos 200.000 personas.
En cumplimiento de ello, el presupuesto ejecutado para el primer trimestre corresponde a los honorarios de las personas que realizan la gestión empresarial desde la Agencia de Empleo. </t>
  </si>
  <si>
    <t>Los recursos corresponden al proyecto de inversión 7863 "Mejoramiento Empleo Incluyente y Pertinente Bogotá". Cuya meta es Promover la generación de empleo para al menos 200.000 personas. En cumplimiento de ello, el presupuesto ejecutado para el segundo trimestre corresponde a los honorarios de las personas que realizan la gestión empresarial desde la Agencia de Empleo. presupuesto total de ejecución del primer trimestre: $90.000.000</t>
  </si>
  <si>
    <t xml:space="preserve">Los recursos corresponden al proyecto de inversión 7863 ""Mejoramiento Empleo Incluyente y Pertinente Bogotá"". Cuya meta es Promover la generación de empleo para al menos 200.000 personas.
En cumplimiento de ello, el presupuesto ejecutado para el tercer trimestre corresponde a los honorarios de las personas que realizan la gestión empresarial desde la Agencia de Empleo.
presupuesto total de ejecución del tercere trimestre: $90.000.000
El reporte según el plan de acción est producto es anual por lo tanto para el trimestre solo se reporta la parte cualitativa, esto atendiendo a las retroalimentaciones de la SDM. </t>
  </si>
  <si>
    <t xml:space="preserve">Número de Mujeres en sus diferencias y diversidad vinculadas en procesos de formación para el trabajo y cierre de brechas. </t>
  </si>
  <si>
    <t xml:space="preserve">Sumatoria de mujeres vinculadas a procesos de formación para el trabajo y cierre de brechas.  </t>
  </si>
  <si>
    <t>La Subdirección de Empleo y Formación continua disponiendo de un portafolio de formación laboral amplio y que incluye diversas temáticas para garantizar que las mujeres que estén interesadas en fortalecer su perfil laboral lo hagan a través de los programas de formación, inscribiéndose en los cursos de interés mientras el proceso de convocatoria esté abierto.
A partir de lo anterior se precisa que teniendo en cuenta los requerimientos del mercado laboral se continua  con los procesos de formación laboral, a través de la  articulación con entidades  como el ATENEA,  el  SENA, a partir de lo cuales se ofrece una serie de cursos divididos en tres grandes temáticas: habilidades digitales, bilingüismo y formación a la medida (incluyendo habilidades blandas , habilidades técnicas y socio emocionales).
A partir de lo anterior  para este primer reporte  del 2023  las acciones implementadas por la Secretaría Distrital de Desarrollo Económico a corte del mes de marzo , han incluido procesos de formación con el SENA en formación complementaria, en temas asociados con habilidades digitales, bilingüismo-inglés, habilidades blandas y otras formaciones para el trabajo.
En este mismo sentido se llevó a cabo la  etapa de  inscripción de las mujeres en habilidades digitales y profesionales por medio de la plataforma SkillsBuild – IBM. La cual posibilita mejorar las competencias necesarias para vincular a las mujeres al sector producto de la ciudad.
Por lo anterior en formación para el primer trimestre se cuenta con los siguientes datos: 
• Formadas laborales SENA : 202
• Formadas laborales SPxR: 967
• Formadas laborales IBM: 23
• Formadas Blandas y Transversales :1809
Finalmente el acumulado en  formación  pertinente  para las mujeres en este trimestre  es de 3001</t>
  </si>
  <si>
    <t>La Subdirección de Empleo y Formación  (SEF) dispone de un portafolio de formación laboral, que incluye diversas temáticas que el mercado laboral está solicitando, para que la ciudadanía sea más competitiva. En este sentido las  mujeres interesadas en fortalecer su perfil laboral, lo pueden  hacer a través de los programas de formación de la SEF.
Por lo tanto teniendo en cuenta los requerimientos del mercado laboral se continua  con los procesos de formación laboral, a través de la  articulación con entidades  como el SENA, que ofrece una serie de cursos divididos en tres grandes ejes: habilidades digitales, bilingüismo y formación a la medida (incluyendo habilidades blandas, habilidades técnicas y socio emocionales).
Adicional se continuó los procesos formación de las mujeres en habilidades digitales y profesionales por medio de la plataforma SkillsBuild – IBM, la cual posibilita mejorar las competencias necesarias para vincular a las mujeres al sector producto de la ciudad.
Teniendo en cuenta lo anterior  para este segundo reporte  del 2023,  las acciones implementadas por la Secretaría Distrital de Desarrollo Económico a corte del mes de junio han incluido procesos de formación con el SENA, en temas asociados con habilidades digitales, bilingüismo-inglés, habilidades blandas y otras formaciones para el trabajo.
Debido a las mejoras y ajustes en el proceso, para este reporte no fue posible desagregar a tiempo la información poblacional y territorial, se ajustara en el siguiente reporte.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
Por lo tanto para el segundo trimestre se cuenta con los siguientes datos:
• Formadas laborales :2905
• Formadas Blandas y Transversales: 2047
Finalmente el acumulado en  formación  pertinente  para las mujeres en este trimestre  es de 4952
Total mujeres formadas acumulado primer semestre: 7953</t>
  </si>
  <si>
    <t>La SEF cuenta  con un portafolio de formación laboral, que incluye diversas temáticas para las mujeres  en sus diferencias y diversidades que estén interesadas en fortalecer su perfil laboral, lo  efectúen  a través de los programas de formación de la SEF,  los cuales son desarrollados de acuerdo a los requerimientos del mercado laboral .A partir de lo anterior se cuenta con los siguientes programas:
•        Todos a la U: Formación integral para desarrollar las habilidades y competencias que demanda el siglo XXI, con énfasis en los sectores con mayor demandar laboral en la ciudad.
•        Convenio SENA: Ofrece una serie de cursos divididos en tres grandes ejes: habilidades digitales, bilingüismo y formación a la medida (incluyendo habilidades blandas, habilidades técnicas y socio emocionales).
•        Convenio IBM: Formación orientada al fortalecimiento de competencias digitales, especialmente tecnologías emergentes a través de la plataforma Skillsbuild de IBM.
Es importante mencionar que  en los proceso de articulación con entidades como la SDM,SDIS y Diversidad sexual se comparte de manera periódica el portafolio de formación, al cual puede acceder las mujeres en sus diferencias y diversidades, con el propósito de tejer canales de comunicación más cercanos con las  mujeres. Adicional en los espacios territoriales como manzanas del cuidado, puntos de atención de la agencia y  jornadas se  informan  cuáles son  los procesos de formación vigente y que aportan al perfil ocupacional de las buscadoras de empleo, quienes deciden si se vinculan a los mismos.
Por lo tanto para el tercer trimestre se cuenta con los siguientes datos:
• Formadas laborales:2568
• Formadas Blandas y Transversales:646
Total de mujeres formadas en el tercer trimestre  es de 3214
Finalmente el acumulado en  formación  pertinente  para las mujeres  de enero a septiembre:
• Formadas laborales: 6665
• Formadas Blandas y Transversales: 4502
Debido a las mejoras y ajustes en el proceso, para este reporte no fue posible desagregar a tiempo la información poblacional y territorial, se ajustara en el siguiente reporte.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t>
  </si>
  <si>
    <t>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Para el registro presencial de las mujeres en  el Sistema de información del servicio Público de empleo (SISE), se tuvo en cuenta la utilización de lenguaje incluyente a partir de las particularidades de las mujeres en sus diferencias y diversidades. Adicional en la etapa de orientación laboral, se promovió la sensibilización a las buscadoras de empleo sobre la ocupación de vacantes históricamente masculinizadas como el sector construcción y transporte. En la etapa  de intermediación laboral se continuo avanzando gradualmente en dialogo con las empresas,  sobre a relevancia de los procesos de contratación centrados en competencias y habilidades de los buscadores de empleo, mitigando de este manera barreras organizacionales que inciden en la selección y posterior contratación de la población.
Es importante precisar que se está avanzando en este trimestre en la interlocución con los empresarios que publican las vacantes en el SISE, para que la descripción de las mismas puedan  tener un lenguaje neutro o incluyente con la diversidad, posibilitando la postulación de las mujeres a diferentes nichos del mercado laboral históricamente masculinizados.</t>
  </si>
  <si>
    <t xml:space="preserve">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Teniendo en cuenta que las mujeres son una de las poblaciones que mayores barreras presenta para la culminación a los procesos de formación para el trabajo, con aliados estratégicos como el SENA se cuenta con horarios asincrónicos, virtuales y presenciales que facilitan a las mujeres en sus diferencias y diversidades permanecer en los procesos de formación que solicita las nuevas dinámicas del mercado laboral. </t>
  </si>
  <si>
    <r>
      <t xml:space="preserve">GÉNERO: </t>
    </r>
    <r>
      <rPr>
        <sz val="10"/>
        <color rgb="FF000000"/>
        <rFont val="Arial"/>
        <family val="2"/>
      </rPr>
      <t>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Se adelantan ejercicios de sensibilización y capacitación que llevan de manera transversal a los equipos de trabajo que conforman la SEF, a reconocer las categorías establecidas en las políticas públicas de mujer y equidad de género, así como acercarse a las realidades y demandas particulares de las distintas expresiones de la identidad de género, todo ello en función de generar pertinencia en las intervenciones en el marco de los servicios de empleabilidad y  formación.</t>
    </r>
  </si>
  <si>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primer trimestre corresponde al número de personas formadas con los siguientes costos unitarios según los resultados de cada programa:
SENA:  $ 89.576 *202
IBM:  $ 89.576 *23
BT:  $ 89.576 *1809
Formación PxR:  $ 485.909 *967
Total:  $ 652.071.318
Estos costos pueden cambiar de acuerdo a situaciones del mercado</t>
  </si>
  <si>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primer trimestre corresponde al número de personas formadas con los siguientes costos unitarios según los resultados de cada programa: $ 89576 *4952 Total: $ 443580352</t>
  </si>
  <si>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tercer trimestre corresponde al número de personas formadas con los siguientes costos unitarios según los resultados de cada programa:
Laborales :  $ 89.576 *2568 =  230031168
BT:  $ 89.576 *646 =  57866096
Total:  $ 287897264</t>
  </si>
  <si>
    <t xml:space="preserve">Género 
Diferencial
Derechos  Humanos de las Mujeres
Territorial </t>
  </si>
  <si>
    <t>Semestral</t>
  </si>
  <si>
    <t>Funcionamiento</t>
  </si>
  <si>
    <t>$ 0</t>
  </si>
  <si>
    <t>N.A.</t>
  </si>
  <si>
    <t>No aplica</t>
  </si>
  <si>
    <t>Hacienda</t>
  </si>
  <si>
    <t>Secretaría Distrital de Hacienda</t>
  </si>
  <si>
    <t>Se actualiza nombre y correo de los funcionarios de contacto</t>
  </si>
  <si>
    <t xml:space="preserve">5.1.17 Jornadas de capacitación fiscal para mujeres en sus diferencias y diversidad </t>
  </si>
  <si>
    <t>Número de jornadas de capacitación  realizadas en finanzas públicas con enfoque de género</t>
  </si>
  <si>
    <t>Sumatoria de jornadas de capacitación   en finanzas públicas con enfoque de género realizadas</t>
  </si>
  <si>
    <t>Observatorio Fiscal del Distrito</t>
  </si>
  <si>
    <t>Esta actividad se va a vincular con el proceso de rendición de cuentas con enfoque de género,  el avance del trimestre uno ha consistido en la preparación de contenidos, a ser presentados en las jornadas 1) análisis del trazador presupuestal y 2) recaudo tributario con enfoque de género.</t>
  </si>
  <si>
    <t>Durante este trimestre se avanzó en una primera convocatoria para la realimentación ciudadana a fin de presentar los avances de la transversalización del enfoque de género en la entidad y en particular los componentes de la calidad del gasto, sin embargo, la actividad no se pudo llevar a cabo por razones logísticas. Esta actividad de retroalimentación con la ciudadanía se tenía prevista para el 31 de mayo y se prepararon presentaciones sobre el recaudo (por impuesto predial), trazador presupuestal y sobre la estructura del talento humano en la entidad. La actividad se reprograma para el segundo semestre del año.</t>
  </si>
  <si>
    <t>"El 17 de julio de 2023, se realizó reunión con la Dirección de Desarrollo Institucional de la Secretaría General para redefinir la estrategia de convocatoria al Taller de rendición de cuentas con enfoque de género y derechos de las mujeres preparado por la SDH, teniendo en cuenta que la primera convocatoria realizada no tuvo acogida, se inscribieron solo 16 de las más de 60 mujeres invitadas y de las 16 sólo confirmaron el 30% lo que obligó la postergación del mismo, previo a lo anterior la SDH respondió el Cuestionario del Grupo Focal para la Rendición de Cuentas con enfoque de género propuesto por la Dirección de Desarrollo Institucional en desarrollo de las jornadas ""Cómo vamos en RdC con enfoque de derechos de mujer"", que busca capturar información necesaria para analizar el nivel de madurez de las entidades distritales en la implementación de la ruta metodológica y las distintas actividades relacionadas con la misma, así como profundizar el autodiagnóstico sectorial que fue realizado en el mes de febrero del 2023.En la sesión la DDI informó que tenían previsto reunir un grupo focal con enfoque de género y derechos de las mujeres, en el cual la SDH podría exponer el tema preparado para el taller inicialmente previsto.
"</t>
  </si>
  <si>
    <t>El 02 de noviembre de 2023, el Jefe de la OAP de la Secretaría Distrital de Hacienda expuso ante el Grupo Focal para la Rendición de Cuentas con enfoque de género convocado por la Subdirección Distrital de Desarrollo Institucional de la Secretaría General, la información estratégica respecto de los trazadores presupuestales que representan una novedad en el Distrito y se han concretado en metodologías que buscan evidenciar y visibilizar los recursos que son dirigidos a un objetivo común, esta herramienta permite orientar el gasto para evidenciar avances en el cierre de brechas poblacionales o de género. Se contó con la participación de representantes de organizaciones sociales de mujeres: Fundación Deportiva Gol Da Vida, Asodemuc, Reamar Mujeres, Fundación Mujeres por Colombia, Vida colores Fundación, Asojuntas RUU, Fundación Educativa, Fundación Akari, Corporación Polimorfas y Asociación de mujeres con discapacidad de Colombia y 3 personas naturales.</t>
  </si>
  <si>
    <t>DERECHOS HUMANOS: Contribuye en la categoría de participación política toda vez que brinda a la ciudadanía y especialmente a las mujeres herramientas para relacionarse activamente con el Estado. Los espacios de dialogo de la rendición de cuentas van a ser difundidos garantizando el derecho a la información.
GÉNERO:  El avance en la recolección de estadísticas fiscales sobre el impuesto predial y de vehículos, incluyó desagregaciones por sexo y análisis de género.
DIFERENCIAL: El avance en la recolección de estadísticas fiscales sobre el impuesto predial y de vehículos incluyó desagregaciones por localidades.</t>
  </si>
  <si>
    <t>DERECHOS HUMANOS: Contribuye en la categoría de participación política toda vez que brinda a la ciudadanía y especialmente a las mujeres herramientas para relacionarse activamente con el Estado. Aunque el espacion de dialogo programado no pudo llevarse a cabo, se realizó la integración del enfoque de género en los procesos de  rendición de cuentas de la entidad.
GÉNERO:  Las publicaciones sobre el TPIEG y de las estadísticas sobre impuesto predial incluyeron desagregaciones por sexo, que permiten avanzar en la inclusión del enfoque de género. Se avanza en el desarrollo del enfoque en otros componentes de la calidad de gasto.
DIFERENCIAL: La difusión de información sobre el impuesto predial incluyó desagregaciones y análsis por localidades.</t>
  </si>
  <si>
    <t>DERECHOS HUMANOS: Contribuye en la categoría de participación política toda vez que brinda a la ciudadanía y especialmente a las mujeres herramientas para relacionarse activamente con el Estado. La estrategia de Rendición de cuentas de la SDH tiene como reto "Generar contenidos para expresar el avance de la Entidad frente a la transversalización del enfoque de género y derechos de las mujeres."
GÉNERO:  Las publicaciones sobre el TPIEG y de las estadísticas sobre impuesto predial incluyeron desagregaciones por sexo, que permiten avanzar en la inclusión del enfoque de género. Se avanza en el desarrollo del enfoque en otros componentes de la calidad de gasto.
DIFERENCIAL: La difusión de información sobre el impuesto predial incluyó desagregaciones y análisis por localidades.</t>
  </si>
  <si>
    <t>Durante este trimestre se ejecutaron los gastos de personal financiados con recursos de funcionamiento y los servicios profesionales orientados a la preparación de los contenidos que van a ser presentados en las jornadas de capacitación fiscal (rendición de cuentas) con enfoque de género.</t>
  </si>
  <si>
    <t>Durante este trimestre se ejecutaron los gastos de personal financiados con recursos de funcionamiento orientados a la preparación de los contenidos que van a ser presentados en las jornada del grupo focal con enfoque de género y derecho de mujeres convocada por la Secretaría General de la Alcaldía Mayor y la Secretaría Jurídica Distrital.</t>
  </si>
  <si>
    <t xml:space="preserve">Número de reportes de Recaudo de mujeres poseedoras que tienen predios  y vehículos en Bogotá D.C. socializados </t>
  </si>
  <si>
    <t xml:space="preserve">Sumatoria de reportes de Recaudo de mujeres poseedoras que tienen predios  y vehículos en Bogotá D.C. socializados </t>
  </si>
  <si>
    <t xml:space="preserve">Funcionamiento </t>
  </si>
  <si>
    <t xml:space="preserve">Subdirectora de  Planeación e Inteligencia Tributaria </t>
  </si>
  <si>
    <t>Para el año 2023 el reporte de recaudo de mujeres responsables tributariamente que tienen predios y vehículos en Bogotá D.C. contemplará una perspectiva de propiedad de activos que permita desarrollar análisis de género sobre la información consolidada del año 2022. Para ello se ha avanzado en la construcción de la variable "Sexo de las personas propietarias del activo", tanto para los activos de personas naturales y personas mixtas, solo se excluyen las personas jurídicas por no tener una aproximación de la propiedad de estás .</t>
  </si>
  <si>
    <t>Durante este trimestre se consolidó la imformación del impuestos predial desagregado por sexo, encontrando que las mujeres son las principales aportantes en el impuesto predial, y tienen menor participación en el recaudo por concepto de los predios comerciales industriales y otros.
Adicionalmente se hizo el alistamiento de la base de vehículos, para ser publicada en el 3er trimestre.</t>
  </si>
  <si>
    <t>Para el tercer trimestre se inició con la recopilación de la información para la vigencia 2023, en concordancia con las variables de tipo de vehículo, tipo propietario, sexo y obligados para vehículos, adicional, para predial las variables: Destino hacendario, estrato, tipo Propietario, sexo y obligados. Información que servirá de insumo para el reporte.</t>
  </si>
  <si>
    <t>Se consolida la información de 2023, obteniendo los siguientes resultados: frente al Impuesto Predial Unificado las mujeres son propietarias del 35% del total de los predios, en el caso en el que la propiedad esta compartida entre hombres y mujeres representa el 28% y el restante 37% corresponde a propiedad de hombres, personas jurídicas y mixtos; En cuanto al recaudo de los predios de propiedad mujeres se logró un recaudo del 80% del potencial.
Con relación al Impuesto Sobre Vehículos Automotores las mujeres son propietarias del 31% del total de los vehículos, en el caso en el que la propiedad esta compartida entre hombres y mujeres representa el 3% y el restante 66% corresponde a propiedad de hombres, personas jurídicas y mixtos; En cuanto al recaudo los predios de propiedad mujeres se logró un recaudo del 80% del potencial.</t>
  </si>
  <si>
    <t>DERECHOS HUMANOS: la tenencia de activo y la equidad en la tributación hacen parte del marco de los derechos económicos. El avance en la creación de nuevas variables y análisis del valor de los activos que sirven de base para el cálculo de los tributos y permite dimensionar un ámbito importante de la autonomía económica de las mujeres.  
GÉNERO: La consolidación de la base de datos del recaudo 2022 (año completo) con la variable ajustada de personas propietarias permite avanzar en el análisis con enfoque de género.
DIFERENCIAL - POBLACIÓN: Para este trimestre no se avanzó en este enfoque.</t>
  </si>
  <si>
    <r>
      <t>DERECHOS HUMANOS</t>
    </r>
    <r>
      <rPr>
        <sz val="10"/>
        <color rgb="FF000000"/>
        <rFont val="Arial"/>
        <family val="2"/>
      </rPr>
      <t>:  la tenencia de activos y la equidad en la tributación hacen parte del marco de los derechos económicos. Para 2022, aunque las mujeres tiene mayor participación en el número de predios residenciales de la ciudad, se identifican brechas en el valor promedio de los activos diferentes a los prediales, evidenciando un diferencial en la orientación de la propiedad de activos inmuebles.</t>
    </r>
    <r>
      <rPr>
        <b/>
        <sz val="10"/>
        <color rgb="FF000000"/>
        <rFont val="Arial"/>
        <family val="2"/>
      </rPr>
      <t xml:space="preserve">
GÉNERO</t>
    </r>
    <r>
      <rPr>
        <sz val="10"/>
        <color rgb="FF000000"/>
        <rFont val="Arial"/>
        <family val="2"/>
      </rPr>
      <t>:  Para 2022, el total del recaudo por predial en Bogotá para 2022 fue de 3,3 billones de pesos, de los cuales 2,0 billones correspondieron al recaudo de personas naturales. Del total del recaudo de personas naturales por impuesto predial, el 34,6% corresponde a predios de propiedad exclusiva de mujeres y el 34,3% a propiedad conjunta, es decir las mujeres participan en el 68,9.</t>
    </r>
    <r>
      <rPr>
        <b/>
        <sz val="10"/>
        <color rgb="FF000000"/>
        <rFont val="Arial"/>
        <family val="2"/>
      </rPr>
      <t xml:space="preserve">
DIFERENCIAL - POBLACIÓN</t>
    </r>
    <r>
      <rPr>
        <sz val="10"/>
        <color rgb="FF000000"/>
        <rFont val="Arial"/>
        <family val="2"/>
      </rPr>
      <t>: Para profundizar en este enfoque se realizó un análisis de la variable estrato del impuesto predial.  Para 2022, se evidenció que la suma de la propiedad conjunta y exclusiva de mujeres del estrato 1 es menor que la de los demás estratos. Sin embargo, la participación de propiedad exclusiva de mujeres del estrato 1 es la mayor</t>
    </r>
  </si>
  <si>
    <r>
      <t xml:space="preserve">DERECHOS HUMANOS: </t>
    </r>
    <r>
      <rPr>
        <sz val="10"/>
        <rFont val="Arial"/>
        <family val="2"/>
      </rPr>
      <t>El reporte contendrá la información del recaudo de los impuestos predial y de vehículos, de todos los ciudadanos propietarios y/o responsables de estos impuestos en Bogotá para el año 2023.</t>
    </r>
    <r>
      <rPr>
        <b/>
        <sz val="10"/>
        <rFont val="Arial"/>
        <family val="2"/>
      </rPr>
      <t xml:space="preserve">
GÉNERO: </t>
    </r>
    <r>
      <rPr>
        <sz val="10"/>
        <rFont val="Arial"/>
        <family val="2"/>
      </rPr>
      <t>El reporte discrimina el recaudo tributario asociado a mujeres y a hombres de los impuestos predial y vehículos en Bogotá.</t>
    </r>
    <r>
      <rPr>
        <b/>
        <sz val="10"/>
        <rFont val="Arial"/>
        <family val="2"/>
      </rPr>
      <t xml:space="preserve">
DIFERENCIAL: </t>
    </r>
    <r>
      <rPr>
        <sz val="10"/>
        <rFont val="Arial"/>
        <family val="2"/>
      </rPr>
      <t>El reporte discrimina el recaudo tributario asociado a mujeres y a hombres de los impuestos predial y vehículos en Bogotá.</t>
    </r>
  </si>
  <si>
    <r>
      <t xml:space="preserve">DERECHOS HUMANOS: </t>
    </r>
    <r>
      <rPr>
        <sz val="10"/>
        <color rgb="FF000000"/>
        <rFont val="Arial"/>
      </rPr>
      <t>En el marco de los derechos económicos tenemos el acceso a la vivienda, en este caso, durante 2023 el 35% del total de predios pertenecen a mujeres y 28% a mujeres y hombres, es decir que la participación de las mujeres en la propiedad de predios en la ciudad es del 63%, en el recaudo las mujeres participan en el 42% del total del recaudo.</t>
    </r>
    <r>
      <rPr>
        <b/>
        <sz val="10"/>
        <color rgb="FF000000"/>
        <rFont val="Arial"/>
      </rPr>
      <t xml:space="preserve">
GÉNERO</t>
    </r>
    <r>
      <rPr>
        <sz val="10"/>
        <color rgb="FF000000"/>
        <rFont val="Arial"/>
      </rPr>
      <t>: para la vigencia 2023, el recaudo del impuesto predial fue de 3.7 billones de pesos de los cuales las mujeres aportaron un 42% es decir 1.6 billones de pesos.</t>
    </r>
    <r>
      <rPr>
        <b/>
        <sz val="10"/>
        <color rgb="FF000000"/>
        <rFont val="Arial"/>
      </rPr>
      <t xml:space="preserve">
DIFERENCIAL - POBLACIÓN</t>
    </r>
    <r>
      <rPr>
        <sz val="10"/>
        <color rgb="FF000000"/>
        <rFont val="Arial"/>
      </rPr>
      <t>: En cuanto a las localidades tenemos que las mujeres tienen la mayor participación en las localidades de Bosa y Ciudad Bolívar con 40% y en las localidades donde la participación esta por debajo de 30% encontramos Chapinero, Santa Fe, Los Mártires y Sumapaz, para las demás localidades se mantiene un promedio de participación del 35%.</t>
    </r>
    <r>
      <rPr>
        <b/>
        <sz val="10"/>
        <color rgb="FF000000"/>
        <rFont val="Arial"/>
      </rPr>
      <t xml:space="preserve">
  </t>
    </r>
  </si>
  <si>
    <t>Durante este trimestre se ejecutaron los gastos de personal financiados con recursos de funcionamiento y los servicios profesionales orientados a la creación de nuevas variables en la base del recaudo por impuesto predial y de vehículos; así como el acompañamiento en el desarrollo del enfoque de género.</t>
  </si>
  <si>
    <t>Durante este trimestre se ejecutaron los gastos de personal financiados con recursos de funcionamiento y los servicios profesionales orientados a la consolidación de la base del recaudo por impuesto predial y de vehículos y las variables asociadas al genero.</t>
  </si>
  <si>
    <t>Porcentaje de participación de mujeres  en actividades de Educación Tributaria.</t>
  </si>
  <si>
    <t>(Número de mujeres participantes en actividades de Educación Tributaria/ Número de personas participantes en actividades de Educación Tributaria)*100</t>
  </si>
  <si>
    <t>Subdirección de Educación Tributaria y Servicio</t>
  </si>
  <si>
    <t xml:space="preserve">La Oficina de Educación Tributaria perteneciente a la Subdirección de Educación Tributaria y Servicio durante el primer trimestre del 2023 ha adelantado actividades en diferentes escenarios del Distrito Capital, dentro de los cuales se cuentan: Colegio Distrital la Chucua de la Localidad de Kennedy, universidades: Agustiniana - Javeriana y Republicana; se dieron conferencias en las agremiaciones: COREMCO (Corporación Empresarial Centro Occidente) - INCP (Instituto Nacional de Contadores Públicos) - charlas a funcionarios de la SDH, tambíen se ha tenido acercamiento a localidades del distrito con la unidad móvil, así como acompañamiento en las ferias organizadas por la Secretaría General de la Alcaldía mayor y ferias a las que nos invita la Cámara de Comercio de Bogotá, hemos estado en localidades como: Kennedy - Tunjuelito - Bosa - Suba - Usme - Santa fe.
A través de estos acercamientos se cumple con el objetivo de informar, formar e incentivar a los contribuyentes sobre temas tributarios de interés y actualidad, se hace la salvedad que a los colegios se lleva el mensaje de -cuidado de lo público y cultura tributaria-
De 10,195 personas a las cuales se ha llegado con actividades de educación tributaria, el 60% de ellas han sido mujeres. </t>
  </si>
  <si>
    <t xml:space="preserve">La Oficina de Educación Tributaria perteneciente a la Subdirección de Educación Tributaria y Servicio durante el segundo trimestre del 2023 ha adelantado actividades en diferentes escenarios del Distrito Capital, dentro de los cuales se cuentan: línea semilleros: colegio Villas del Progreso; línea universidades: corporación universitaria Iberoamericana, Pontificia universidad Javeriana, fundación universitaria San Martín y fundación universitaria del Area Andina, donde se desarrollaron campañas de actualización tributaria en los principales impuestos de Bogotá, se brindaron conferencias en la línea gremios a funcionarios(as) de la Secretaría Distrital de Hacienda, agremiaciones como COREMCO (Corporación Empresarial Centro Occidente) y INCP (Instituto Nacional de Contadores Públicos, también se ha atendido a la población de las diferentes localidades de la ciudad (San Cristóbal, Santa fé, Puente Aranda, Suba, Usme, Ciudad Bolívar, Bosa y Rafael Uribe Uribe)  por medio de actividades de ferias y acercamientos tributarios con el apoyo de la unidad móvil, así como acompañamiento en las ferias organizadas por la Secretaría General de la Alcaldía mayor y ferias a las que nos invita la Cámara de Comercio de Bogotá. A través de estos acercamientos se cumple con el objetivo de informar, formar e incentivar a la ciudadanía sobre temas tributarios de interés y actualidad, el mensaje que se da en la línea semilleros de formación está enfocado al cuidado de lo público y cultura la tributaria.
De 33.116 personas a las cuales se ha llegado con actividades de educación tributaria en el segundo trimestre, el 52% de ellas han sido mujeres. </t>
  </si>
  <si>
    <t>"Para el tercer trimestre 2023, la Oficina de Educación Tributaria adelantó conferencias virtuales, en las cuales participaron mujeres representantes de empresas de la ciudad, profesionales independientes y otras, interesadas en obtener información en estos temas, quienes se conectaron desde diferentes lugares del distrito, lo que ha permitido llegar con el mensaje a todas las localidades de Bogotá; así mismo se llevaron a cabo ferias de servicio y acercamientos con unidad móvil, con las cuales se facilitó a las contribuyentes y ciudadanía en general las facturas para pago de impuestos (predial y vehículos), también se les actualizó o creó el Registro de Información Tributaria -RIT- y orientó sobre su inscripción en la oficina virtual de la Secretaría Distrital de Hacienda.
Las anteriores actividades fueron adelantadas en convenio con grupos de interés de la Secretaría Distrital de Hacienda, entre los cuales se cuentan Universidades como la Javeriana, Fundación Universitaria del Área Andina, Republicana, Gremios a saber: Cámara de Comercio de Bogotá, Junta Central de Contadores, Corporación Empresarial Centro Occidente, Instituto Nacional de Contadores Públicos, Colegios ubicados en el distrito capital, principalmente publicos, Ferias en los Cades y súper cades de la ciudad, localidades en las cuales se ha acompañado con la unidad móvil y a las ferias a las cuales han invitado a la Secretaría Distrital de Hacienda."</t>
  </si>
  <si>
    <t>Durante el cuarto trimestre 2023, a las actividades de educación tributaria de la Secretaría Distrital de Hacienda -SDH- se siguieron vinculando mujeres de diferentes condiciones, como por ejemplo: profesionales independientes, propietarias de empresa, empleadas; cuyo propósito fue el de adquirir conocimiento en lo relacionado con la tributación del distrito; dentro de los temas desarrollados se mencionan entre otros: -impuesto de industria y comercio avisos y tableros, -medios magnéticos y su fuscalización, -generalidades Rete ICA y otros de interés de los asistente.
Es de anotar que a estas actividades se vinculan mujeres de todas las localidades de la ciudad, ya que la mayoría de las charlas son de forma virtual, lo que permite asistencia masiva de los interesado.
Se continúa igualmente con los acercamientos a las localidades con la unidad móvil, desde donde se orienta a las ciudadanas en lo relacionado con sus compromisos tributarios (predial y vehículos), así como su inscripción en la oficina virtual de la SHD, también se orientan en la inscripción y actualización del Registro de Información Tributaria -RIT-
Las anteriores actividades fueron adelantadas en convenio con grupos de interés de la Secretaría Distrital de Hacienda, entre los cuales se cuentan Universidades como la Javeriana, Fundación Universitaria del Área Andina, Republicana, Gremios a saber: Cámara de Comercio de Bogotá, Junta Central de Contadores, Corporación Empresarial Centro Occidente, Instituto Nacional de Contadores Públicos, Colegios ubicados en el distrito capital, principalmente publicos, Ferias en los Cades y súper cades de la ciudad, localidades en las cuales se ha acompañado con la unidad móvil y a las ferias a las cuales han invitado a la Secretaría Distrital de Hacienda.</t>
  </si>
  <si>
    <t>GÉNERO: La mujer participó masivamente de nuestras actividades; el 60% de las personas participantes en las actividades de Educación Tributaria, fueron mujeres.
TERRITORIAL:
A la pregunta Territorialidad =  Se adelantaron tareas en las 20 localidades de Bogotá, cuya distribución de acuerdo con las respuestas dadas por los asistentes se relacionan a continuación:
LOCALIDAD               TOTAL
1. Usaquén                 231
10. Engativá                503
11. Suba                      596
12. Barrios Unidos      100
13. Teusaquillo            123
14. Los Mártires            47
15. Antonio Nariño         74
16. Puente Aranda       205
17. La Candelaria             7
18. Rafael Uribe Uribe 164
19. Ciudad Bolívar        210
2. Chapinero                   93
20. Sumapaz                     1
3. Santa Fe                      46
4. San Cristóbal             136
5. Usme                          160
6. Tunjuelito                       82
7. Bosa                             223
8. Kennedy                       643
9. Fontibón                        247
N/D                                    131
Fuera de de Bogotá           649
Total general                     4671
DIFERENCIAL - POBLACIONAL: De la población participante en las actividades de educación tributaria durante el primer trimestre 2023 y que respondieron esta pregunta -4,749 personas personas-, se observa que de 18 a 28 años = 453, de 29 a 39 = 1350, de 40 a 50 = 1393, de 51 a 60 = 838, mayor a 60 = 707 y NS/NR = 8.
A la pregunta "se autoreconoce dentro de los siguientes grupos poblacionales", respondieron 4,729 personas, observando que Afrodecendiente = 31, indígena = 9, Palenquera = 1, Gitana = 1, Rrom = 35, Ninguno = 3,748, Otro = 396, NS/NR = 508.</t>
  </si>
  <si>
    <t xml:space="preserve">
GÉNERO: el 52% de las personas participantes en las actividades de educación tributaria fueron del género femenino.
TERRITORIAL: Con base en las encuestas elaboradas, a la pregunta, de territorialidad, en las actividades de la Oficina de Educación Tributaria, respondieron 5898 personas de la siguiente manera:
1. Usaquén 306
10. Engativá 558
11. Suba 757
12. Barrios Unidos 151
13. Teusaquillo 190
14. Los Mártires 50
15. Antonio Nariño 89
16. Puente Aranda 223
17. Candelaria 20
18. Rafael Uribe Uribe 194
19. Ciudad Bolívar 254
2. Chapinero 160
20. Sumapaz            2
3. Santa Fe 47
4. San Cristóbal   244
5. Usme 131
6. Tunjuelito 95
7. Bosa         376
8. Kennedy 722
9. Fontibón 319
Fuera de de Bogotá           1010
DIFERENCIAL - POBLACIONAL: De la población participante en las actividades de educación tributaria durante el segundo trimestre 2023 y que respondieron esta pregunta -3.892 personas personas-, se observa que de 18 a 28 años = 514, de 29 a 39 = 1278, de 40 a 50 = 861, de 51 a 60 = 716, mayor a 60 = 523
A la pregunta "se autoreconoce dentro de los siguientes grupos poblacionales", respondieron 3.546 personas, observando que Afrodecendiente = 47, indígena = 16, Palenquera = 0, Gitana = 1, Rrom = 23, Ninguno = 3.165, Otro = 294.</t>
  </si>
  <si>
    <t>GÉNERO: De un total de 7,958  participantes de las actividades de educación tributaria, el 66% han sido mujeres.
DIFERENCIAL: A la pregunta ¿a que grupo etario pertenece? Respondieron 3.654 personas asi: entre 18 y 28 años = 614, de 29 a 39 años = 1.097, de 40 a 50 años = 1.092, de 51 a 60 años = 597, mayores de 60 años = 254.
En relación con la pregunta ¿se autoreconoce dentro de los siguientes grupos poblacionales? Respondieron 3.594 personas de la siguiente manera: Afrodescendientes = 60, Indígena = 15, Palenquera = 6, Rrom = 1, Ninguna = 3170, Otro = 342
TERRITORIAL: Con base en las encuestas elaboradas, a la pregunta, de territorialidad, en las actividades de la Oficina de Educación Tributaria, respondieron 5,250 personas de la siguiente manera:
1. Usaquén     276
10. Engativá    624
11. Suba    573
12. Barrios Unidos   160
13. Teusaquillo    115
14. Los Mártires      57
15. Antonio Nariño   84
16. Puente Aranda 232
17. La Candelaria      20
18. Rafael Uribe Uribe    126
19. Ciudad Bolívar   208
2. Chapinero   139
20. Sumapaz
3. Santa Fe  29
4. San Cristóbal    186
5. Usme     107
6. Tunjuelito    70
7. Bosa   244
8. Kennedy    569
9. Fontibón    270
Fuera de de Bogotá     1161</t>
  </si>
  <si>
    <r>
      <t xml:space="preserve">GÉNERO: </t>
    </r>
    <r>
      <rPr>
        <sz val="10"/>
        <rFont val="Arial"/>
        <family val="2"/>
      </rPr>
      <t>De un total de 6,282  participantes de las actividades de educación tributaria, el 65% han sido mujeres.</t>
    </r>
    <r>
      <rPr>
        <b/>
        <sz val="10"/>
        <rFont val="Arial"/>
        <family val="2"/>
      </rPr>
      <t xml:space="preserve">
DIFERENCIAL:</t>
    </r>
    <r>
      <rPr>
        <sz val="10"/>
        <rFont val="Arial"/>
        <family val="2"/>
      </rPr>
      <t xml:space="preserve">
A la pregunta ¿a que grupo etario pertenece? Respondieron 2,615 personas asi: entre 18 y 28 años = 339, de 29 a 39 años = 745, de 40 a 50 años = 806, de 51 a 60 años = 500, mayores de 60 años = 225.
En relación con la pregunta ¿se autoreconoce dentro de los siguientes grupos poblacionales? Respondieron 1,780 personas de la siguiente manera: Afrodescendientes = 40, Indígena = 15, Palenquera = 0, Gitana = 1, Rrom = 1, Ninguna = 1,517, Otro = 207</t>
    </r>
    <r>
      <rPr>
        <b/>
        <sz val="10"/>
        <rFont val="Arial"/>
        <family val="2"/>
      </rPr>
      <t xml:space="preserve">
TERRITORIAL: </t>
    </r>
    <r>
      <rPr>
        <sz val="10"/>
        <rFont val="Arial"/>
        <family val="2"/>
      </rPr>
      <t>Con base en las encuestas elaboradas, a la pregunta, de territorialidad, en las actividades de la Oficina de Educación Tributaria, respondieron  personas de la siguiente manera:
1. Usaquén    224
10. Engativá    425
11. Suba    458
12. Barrios Unidos 143
13. Teusaquillo   125
14. Los Mártires      58
15. Antonio Nariño  59
16. Puente Aranda 278
17. La Candelaria  26
18. Rafael Uribe Uribe 151
19. Ciudad Bolívar   199
2. Chapinero   144
20. Sumapaz 1
3. Santa Fe  61
4. San Cristóbal 135 
5. Usme  57
6. Tunjuelito 99
7. Bosa  211
8. Kennedy  550
9. Fontibón  254
Fuera de de Bogotá 914</t>
    </r>
  </si>
  <si>
    <t>Propuesta APGR (revisar con el área técnica): 
Durante este trimestre se ejecutaron los gastos de personal financiados con recursos de funcionamiento y los servicios profesionales orientados a la realización de las actividades de educación tributaria.</t>
  </si>
  <si>
    <t>Durante este trimestre se ejecutaron los gastos de personal financiados con recursos de funcionamiento y los servicios profesionales orientados a la realización de las actividades de educación tributaria.</t>
  </si>
  <si>
    <t>Porcentaje de caracterización mujeres vendedoras de la Lotería de Bogotá</t>
  </si>
  <si>
    <t>(Mujeres Loteras caracterizadas/ Mujeres Loteras registradas)*100</t>
  </si>
  <si>
    <t xml:space="preserve">Hacienda </t>
  </si>
  <si>
    <t>Lotería de Bogotá</t>
  </si>
  <si>
    <t>Subgerencia General - Talento Humano</t>
  </si>
  <si>
    <t>La Lotería de Bogotá posee una base de datos con todos sus loteros en el país la cual se actualiza constantemente, actualmente cuenta con 8,328 registros a nivel nacional de los cuales 978 pertenecen a los loteros caracterizados a nivel distrital. Esta base de datos se actualiza a partir de estrategias como el "Bono Lotero" en el cual se recolectan datos como: Nombre Completo, Identificación y teléfono; esta información es entregada a la Lotería a través de los distribuidores autorizados; gracias a eso también se puede obtener el lugar de permanencia de cada registro.
De los 978 registros a nivel distrital 279 son mujeres (29%), teniendo a la fecha una caracterización del 100% de las mujeres loteras del distrito.</t>
  </si>
  <si>
    <t>Los trámites contractuales para la realización de la actividad que celebra la labor de las mujeres en la lotería y en la sociedad han sido completados. Contamos con disponibilidad presupuestal y la ejecución de estos recursos destinados a la Política Pública de Mujer y Género comenzará en el mes de octubre.</t>
  </si>
  <si>
    <t>El 19 de octubre de 2023 La Lotería de Bogotá mediante el contrato 103 de 2023 destino $5.000.000 cumpliendo con el compromiso pactado con la PPMGYG</t>
  </si>
  <si>
    <t>DERECHOS HUMANOS: Una caracterización constante de las mujeres Loteras permite a la Lotería de Bogotá utilizar de forma más eficiente los recursos destinados a la PP de Mujer y Genero y los beneficios económicos BEPS los cuales se entregan de forma paritaria
GÉNERO: La base de datos discrimina el género de cada registro con el fin de saber cuántas mujeres loteras se encuentran ubicadas en el distrito.
DIFERENCIAL: Con esta base de datos se busca una caracterización de las mujeres loteras para mejorar la planeación respecto al uso de los recursos destinados para la PP Mujer y Genero
TERRITORIAL: Esta base de datos permite saber en territorio están ubicadas las mujeres loteras.</t>
  </si>
  <si>
    <t>:
DERECHOS HUMANOS: Una caracterización constante de las mujeres Loteras permite a la Lotería de Bogotá utilizar de forma más eficiente los recursos destinados a la PP de Mujer y Genero y los beneficios económicos BEPS los cuales se entregan de forma paritaria
GÉNERO: La base de datos discrimina el género de cada registro con el fin de saber cuántas mujeres loteras se encuentran ubicadas en el distrito.
DIFERENCIAL: Con esta base de datos se busca una caracterización de las mujeres loteras para mejorar la planeación respecto al uso de los recursos destinados para la PP Mujer y Genero
TERRITORIAL: Esta base de datos permite saber en territorio están ubicadas las mujeres loteras.</t>
  </si>
  <si>
    <t>DERECHOS HUMANOS: En la Lotería de Bogotá, la caracterización constante de las mujeres loteras se ha convertido en una herramienta esencial para la utilización eficiente de los recursos asignados a la Política Pública de Mujer y Género, así como para la distribución equitativa de los beneficios económicos BEPS.
GÉNERO: Nuestra base de datos detalla el género de cada registro, proporcionando información crucial sobre el número de mujeres loteras en el distrito, ayudando a la entidad a conocer mejor sus grupos de intere.
DIFERENCIAL: Utilizando esta base de datos, buscamos realizar una caracterización detallada de las mujeres loteras. Esta información nos ayuda a mejorar la planificación en relación con el uso de los recursos asignados para la Política Pública de Mujer y Género que se destinaran para la actividad de exaltación a la mujer.
TERRITORIAL: Gracias a esta base de datos, ahora podemos identificar el territorio específico en el que se encuentran ubicadas las mujeres loteras, lo que nos permite una mejor focalización de nuestras iniciativas y programas en el distrito.</t>
  </si>
  <si>
    <r>
      <t xml:space="preserve">DERECHOS HUMANOS: </t>
    </r>
    <r>
      <rPr>
        <sz val="10"/>
        <rFont val="Arial"/>
        <family val="2"/>
      </rPr>
      <t>En la Lotería de Bogotá, la caracterización continua de las mujeres loteras es esencial para optimizar la asignación de recursos en la Política Pública de Mujer y Género, y asegurar una distribución equitativa de los beneficios económicos BEPS</t>
    </r>
    <r>
      <rPr>
        <b/>
        <sz val="10"/>
        <rFont val="Arial"/>
        <family val="2"/>
      </rPr>
      <t xml:space="preserve">
GÉNERO: </t>
    </r>
    <r>
      <rPr>
        <sz val="10"/>
        <rFont val="Arial"/>
        <family val="2"/>
      </rPr>
      <t>Nuestra base de datos incluye el género de cada registro, ofreciendo información importante sobre la cantidad de mujeres loteras en el distrito y permitiendo a la entidad comprender mejor sus grupos de interés.</t>
    </r>
    <r>
      <rPr>
        <b/>
        <sz val="10"/>
        <rFont val="Arial"/>
        <family val="2"/>
      </rPr>
      <t xml:space="preserve">
DIFERENCIAL: </t>
    </r>
    <r>
      <rPr>
        <sz val="10"/>
        <rFont val="Arial"/>
        <family val="2"/>
      </rPr>
      <t>Con esta base de datos, buscamos caracterizar a fondo a las mujeres loteras, mejorando así la planificación y asignación eficiente de recursos para la Política Pública de Mujer y Género, específicamente para actividades de exaltación a la mujer.</t>
    </r>
    <r>
      <rPr>
        <b/>
        <sz val="10"/>
        <rFont val="Arial"/>
        <family val="2"/>
      </rPr>
      <t xml:space="preserve">
TERRITORIAL: </t>
    </r>
    <r>
      <rPr>
        <sz val="10"/>
        <rFont val="Arial"/>
        <family val="2"/>
      </rPr>
      <t>Gracias a la base de datos, identificamos la ubicación específica de las mujeres loteras, permitiéndonos focalizar nuestras iniciativas y programas de manera más efectiva en el distrito.</t>
    </r>
  </si>
  <si>
    <t>5,000,000</t>
  </si>
  <si>
    <t>Se asignarán recursos para llevar a cabo una actividad que reconozca y resalte la labor de las mujeres en el gremio de la lotería, así como su papel fundamental en la sociedad, esta actividad se realizara en las instalaciones de la entidad y contara con un conferencista especializado.
Estor recursos se ejecutaran en el IV Trimestre de la vigencia</t>
  </si>
  <si>
    <t>El 19 de Octubre se asignaron recursos por $5.000.000 para el desarrollo de 3 capacitaciones para las colocadoras de Lotería y Asesoras de venta en la ciudad de Bogotá, dentro de las capacitaciones se entregaron:
1. Diseño de una agenda con un mensaje de empoderamiento de la mujer.
2. Entrega de termos metálicos exclusivos para las mujeres asistentes al evento.
3. Charla motivacional sobre la importancia del papel de la mujer en la sociedad.
4. Capacitación de Refuerzo para combatir el Juego Ilegal
Las Reuniones realizadas en la ciudad de Bogotá tuvieron los siguientes resultados
•Diciembre 4 de 2023
 204 asistentes, Entrega 59 agendas y 59 Termos para mujeres colocadoras.
•Diciembre 5 de 2023
135 asistentes, Entrega 38 agendas y 38 Termos para mujeres colocadoras.
•Diciembre 6 de 2023
27 asistentes, Entrega 17 agendas y 17 Termos para mujeres colocadoras.</t>
  </si>
  <si>
    <t>Integración Social</t>
  </si>
  <si>
    <t>Secretaría Distrital de Integración Social</t>
  </si>
  <si>
    <t>Producto terminado</t>
  </si>
  <si>
    <t>Porcentaje de implementación de las fases del diseño de los lineamientos técnicos para la lectura de la feminización de la pobreza en los diferentes ciclos de vida</t>
  </si>
  <si>
    <t>(Número de fases implementadas  del diseño de los lineamientos técnicos para la lectura de la feminización de la pobreza /Número de fases programadas s del diseño de los lineamientos técnicos para la lectura de la feminización de la pobreza) *100</t>
  </si>
  <si>
    <t>Diferencial
Derechos Humanos de las Mujeres
Territorial</t>
  </si>
  <si>
    <t>proyecto de inversion 7768</t>
  </si>
  <si>
    <t>Miguel Barriga
Catalina Martinez</t>
  </si>
  <si>
    <t>ext. 40000</t>
  </si>
  <si>
    <t>mbarriga@sdis.gov.co
imartinezm@sdis.gov.co</t>
  </si>
  <si>
    <t>Producto Terminado</t>
  </si>
  <si>
    <t>Número de hogares con jefatura femenina y en pobreza evidente acompañados por el servicio Tropa Social a tu Hogar</t>
  </si>
  <si>
    <t>Sumatoria de hogares con jefatura femenina y en pobreza evidente acompañados por el servicio Tropa Social a tu Hogar</t>
  </si>
  <si>
    <t>Durante el primer trimestre del año el equipo territorial del servicio continúo atendiendo a las jefas de hogar vinculadas durante la vigencia 2022. De igual manera, el equipo técnico del servicio de acompañamiento a hogares pobres ha realizado actividades de alistamiento operativo para el ingreso atención de nuevas beneficiarias. 
Durante el mes de febrero se llevo a cabo la oficialización del nuevo portafolio de servicio de la entidad, por medio del cual se definieron los nuevos criterios de ingreso y priorización. La atención por parte del servicio iniciara en el segundo trimestre del año, a partir de los listados de focalización que sean remitidos por DADE.
Es importante mencionar que a partir de la expedición de la resolución 218 de febrero del 2023, el servicio Tropa Social a tu Hogar dejó de extir con sus dos modalidades de atención; de ahora en adelante se reportará el avance de la meta con el Servicio de Acompañamiento a Hogares Pobres del nuevo portafolio de servicios de las SDIS.</t>
  </si>
  <si>
    <t xml:space="preserve">Durante el segundo trimestre del año el equipo territorial del servicio de acompañamiento a hogares pobres inició la etapa de la firma y concertación del contrato social familiar, el cual permite el ingreso de nuevas beneficiarias.
Esta etapa inició en el mes de junio y ha dado como resultado la atención y firma de contratos sociales familiares con 1.232 mujeres jefas de hogar, durante las jornadas de atención de servicio de acompañamiento a hogares pobres ha orientado y presentado la oferta de servicios de la entidad, así como de programas distritales que permitan la gestión de acciones para la movilidad social.
</t>
  </si>
  <si>
    <r>
      <t xml:space="preserve">Durante el periodo de reporte el equipo territorial del servicio de acompañamiento a hogares pobres continuo la etapa de la firma y concertación del contrato social familiar, el cual permite el ingreso de nuevas beneficiarias.
Se realizó la atención y firma de contratos sociales familiares con </t>
    </r>
    <r>
      <rPr>
        <sz val="10"/>
        <color rgb="FF2F75B5"/>
        <rFont val="Arial"/>
        <family val="2"/>
      </rPr>
      <t xml:space="preserve">2.220 mujeres jefes de hogar (acumulado de 3.452 en lo corrido de la vigencia), </t>
    </r>
    <r>
      <rPr>
        <sz val="10"/>
        <color rgb="FF000000"/>
        <rFont val="Arial"/>
        <family val="2"/>
      </rPr>
      <t>durante las jornadas de atención de servicio de acompañamiento a hogares pobres se ha orientado y presentado la oferta de servicios de la entidad, así como de programas distritales que permitan la gestión de acciones para la movilidad social.</t>
    </r>
  </si>
  <si>
    <t>En el periodo de reporte el equipo territorial del servicio de acompañamiento a hogares pobres continuo la etapa de la firma y concertación del contrato social familiar, el cual permitió el ingreso de 2.384 nuevas beneficiarias, en este periodo el servicio de acompañamiento realizó 28 jornadas de atención en las cuales logró la vinculación de los nuevos hogares de jefatura femenina pobres.
Durante la fase de priorización y atención y la firma de contratos sociales familiares se logro un total de 5.836 mujeres jefas de hogares pobres acompañadas por el servicio, a quienes se les ha orientado y presentado la oferta de servicios de la entidad, así como los programas distritales que permitierón la gestión de acciones para la movilidad social.
En la presente vigencia no se logró atender al numero previsto de hogares de jefatura femenina pobres dada la imposibilidad de localización y concertación de citas de atención con la totalidad de mujeres priorizadas, algunas de las razones de la no concertación fueron, cambios en los datos de contacto, traslado de ciudad de residencia y el no interés por ser parte del servicio al considerar que no lo requieren por el momento.</t>
  </si>
  <si>
    <r>
      <rPr>
        <b/>
        <sz val="10"/>
        <color rgb="FF000000"/>
        <rFont val="Arial"/>
        <family val="2"/>
      </rPr>
      <t xml:space="preserve">DERECHOS HUMANOS: </t>
    </r>
    <r>
      <rPr>
        <sz val="10"/>
        <color rgb="FF000000"/>
        <rFont val="Arial"/>
        <family val="2"/>
      </rPr>
      <t xml:space="preserve">El proceso de identificación, búsqueda y caracterización permitirá la focalización y priorización de hogares de jefatura femenina en busqueda de la mitigación de las condiciones de vulnerabilidad mediante la atención de oferta pertinente y oportuna, es así como se utilizara el sistema de atención de alertas de emergencia social, rutas de atención e intervención y seguimiento con el que cuenta la SDIS.
</t>
    </r>
    <r>
      <rPr>
        <b/>
        <sz val="10"/>
        <color rgb="FF000000"/>
        <rFont val="Arial"/>
        <family val="2"/>
      </rPr>
      <t xml:space="preserve">GÉNERO: </t>
    </r>
    <r>
      <rPr>
        <sz val="10"/>
        <color rgb="FF000000"/>
        <rFont val="Arial"/>
        <family val="2"/>
      </rPr>
      <t xml:space="preserve">El servicio de acompañamiento a hogares pobres se construyó bajo un modelo de intervención que permitira priorizar aspectos de movilidad social y autocuidado teniendo como objetivo la desfeminización de la pobreza.
</t>
    </r>
    <r>
      <rPr>
        <b/>
        <sz val="10"/>
        <color rgb="FF000000"/>
        <rFont val="Arial"/>
        <family val="2"/>
      </rPr>
      <t xml:space="preserve">TERRITORIAL: </t>
    </r>
    <r>
      <rPr>
        <sz val="10"/>
        <color rgb="FF000000"/>
        <rFont val="Arial"/>
        <family val="2"/>
      </rPr>
      <t xml:space="preserve">El servicio de acompañamiento a hogares pobres tiene un proceso de focalización y priorización basado características territoriales, tales como mapas de pobreza, alertas tempranas de la Defensoría del Pueblo y polígonos de monitoreo de la Secretaría de Hábitat.
</t>
    </r>
    <r>
      <rPr>
        <b/>
        <sz val="10"/>
        <color rgb="FF000000"/>
        <rFont val="Arial"/>
        <family val="2"/>
      </rPr>
      <t>DIFERENCIAL</t>
    </r>
    <r>
      <rPr>
        <sz val="10"/>
        <color rgb="FF000000"/>
        <rFont val="Arial"/>
        <family val="2"/>
      </rPr>
      <t xml:space="preserve">: El servicio de acompañamiento a hogares está diseñado para atender integralmente a las mujeres jefas de hogar adultas y los integrantes de su familia mediante el reconocimiento y compresión de la diversidad de manera que les permitan a estos acceder de forma oportuna a la oferta social. </t>
    </r>
  </si>
  <si>
    <r>
      <rPr>
        <b/>
        <sz val="10"/>
        <color rgb="FF000000"/>
        <rFont val="Arial"/>
        <family val="2"/>
      </rPr>
      <t xml:space="preserve">DERECHOS HUMANOS: </t>
    </r>
    <r>
      <rPr>
        <sz val="10"/>
        <color rgb="FF000000"/>
        <rFont val="Arial"/>
        <family val="2"/>
      </rPr>
      <t xml:space="preserve">El proceso de identificación, búsqueda y caracterización permitió la priorización de 1232 hogares de jefatura femenina en búsqueda de la mitigación de las condiciones de vulnerabilidad mediante la atención de oferta pertinente y oportuna, que brinde respuestas para la garantía y goce de derechos de las mujeres vinculadas y sus familias .
</t>
    </r>
    <r>
      <rPr>
        <b/>
        <sz val="10"/>
        <color rgb="FF000000"/>
        <rFont val="Arial"/>
        <family val="2"/>
      </rPr>
      <t>GÉNERO:</t>
    </r>
    <r>
      <rPr>
        <sz val="10"/>
        <color rgb="FF000000"/>
        <rFont val="Arial"/>
        <family val="2"/>
      </rPr>
      <t xml:space="preserve"> El servicio de acompañamiento a hogares pobres se construyó bajo un modelo de intervención que permitirá priorizar aspectos de movilidad social y autocuidado teniendo como objetivo la des feminización de la pobreza, tras lo cual se prioriza la atención de mujeres jefas de hogar.
</t>
    </r>
    <r>
      <rPr>
        <b/>
        <sz val="10"/>
        <color rgb="FF000000"/>
        <rFont val="Arial"/>
        <family val="2"/>
      </rPr>
      <t>TERRITORIAL:</t>
    </r>
    <r>
      <rPr>
        <sz val="10"/>
        <color rgb="FF000000"/>
        <rFont val="Arial"/>
        <family val="2"/>
      </rPr>
      <t xml:space="preserve"> El servicio de acompañamiento a hogares pobres tiene un proceso de focalización y priorización basado características territoriales, tales como mapas de pobreza, alertas tempranas de la Defensoría del Pueblo y polígonos de monitoreo de la Secretaría de Hábitat. Esta priorizacion territorial dio como resultado la atencion de jefas hogagar en las siguientes localidades: Usaquén 1; Engativá	143; Puente Aranda	2; Ciudad Bolívar	404; Usme 	331; Tunjuelito 1; Bosa	1; Kennedy 348; Fontibón 1.
</t>
    </r>
    <r>
      <rPr>
        <b/>
        <sz val="10"/>
        <color rgb="FF000000"/>
        <rFont val="Arial"/>
        <family val="2"/>
      </rPr>
      <t xml:space="preserve">DIFERENCIAL: </t>
    </r>
    <r>
      <rPr>
        <sz val="10"/>
        <color rgb="FF000000"/>
        <rFont val="Arial"/>
        <family val="2"/>
      </rPr>
      <t xml:space="preserve">El servicio de acompañamiento a hogares pobres está diseñado para atender integralmente a las mujeres jefas de hogar en cualquier ciclo de vida, pertenecía étnica o sexualidad diversa mediante el reconocimiento y compresión de las diferencias de manera que les permitan a estos acceder de forma oportuna a la oferta social. 
</t>
    </r>
  </si>
  <si>
    <t xml:space="preserve"> </t>
  </si>
  <si>
    <t xml:space="preserve">En el marco de la meta 2, desde la cual se brinda la atención del servicio de acompañamiento a hogares pobres, durante el segundo trimestre se ha ejecutado $359.416.660, representado en la contratación del talento humano necesario para la implementación de cada una de las etapas del modelo de acompañamiento.
</t>
  </si>
  <si>
    <t>En el marco de la meta 2, desde la cual se brinda la atención del servicio de acompañamiento a hogares pobres, a la fecha se han ejecutado $ 897.923.953, representado en la contratación del talento humano necesario para la implementación de cada una de las etapas del modelo de acompañamiento.</t>
  </si>
  <si>
    <t>En el marco de la meta 2, desde la cual se brinda la atención del servicio de acompañamiento a hogares pobres, se ejecutaron $922.618.900 que corresponde al 99,8% del presupuesto programado, el cual está representado en la contratación del talento humano necesario para la implementación de cada una de las etapas del modelo de acompañamiento.</t>
  </si>
  <si>
    <t>Secretaría Distrital de la Mujer</t>
  </si>
  <si>
    <t>dparra@sdmujer.gov.co</t>
  </si>
  <si>
    <t xml:space="preserve">Mujer </t>
  </si>
  <si>
    <t>Número de contenidos implementados para el desarrollo de capacidades socioemocionales técnicas y digitales en toda su diversidad</t>
  </si>
  <si>
    <t>Sumatoria de contenidos implementados para el desarrollo de capacidades socioemocionales técnicas y digitales en toda su diversidad</t>
  </si>
  <si>
    <t xml:space="preserve"> Suma</t>
  </si>
  <si>
    <t>Proyecto de inversión</t>
  </si>
  <si>
    <t>Diana María Parra</t>
  </si>
  <si>
    <t>Para el primer trimestre de 2023 se presentan los siguientes avances: se realizó la primera reunión de contenidos digitales con el fin de iniciar la etapa de planeación y se llevaron a cabo dos reuniones con el equipo de la estrategia de Empleo y Emprendimiento (E&amp;E), en acercamiento con las mujeres identifico que las mujeres cuidadoras reiteran la necesidad de recibir información para el desarrollo de capacidades socioemocionales para el emprendimiento y la empleabilidad ya que se evidenciaron barreras en el acceso de herramientas ofimáticas, por lo anterior se seleccionaron las 3 temáticas a desarrollar a través de contenidos digitales, el equipo remitió los insumos técnicos, con estos insumos se dio inició a la etapa precontractual con la construcción del estudio previo y anexo técnico del proceso a adelantar con la UNAL, paralelamente se tomó contacto con la UNAL y se puso en conocimiento las temáticas a desarrollar para la vigencia 2023 así como la propuesta de desarrollar contenidos digitales enmarcados en un formato más digerible para las mujeres cuidadoras que pueda ser compartido a través de diferentes redes sociales como Instagram, WhatsApp y TikTok. En reunión con la Subsecretaría se socializaron los acuerdos establecidos con la UNAL frente a la solicitud de cotización de los 3 contenidos a desarrollar y se establecieron fechas tentativas para el desarrollo de las etapas precontractual y contractual del proceso.</t>
  </si>
  <si>
    <t>Para el segundo trimestre de 2023, se presentaron los siguientes avances, Se recibió por parte de la UNAL la propuesta final que permitió delimitar los productos a desarrollar, el plazo de ejecución del contrato y el presupuesto final para adelantar las tres temáticas seleccionadas así: Habilidades Financieras, Proyecto de Vida y Técnicas de negociación y resolución de conflictos las tres temáticas serán realizadas teniendo en cuenta el enfoque de género reconociendo a las mujeres en todas sus diversidades y esto se ira verificando para cada uno de los productos una vez sean entregados por la UNAL. Con esta información definida se procedió a presentar ante la Oficina de Contratación los documentos finales de los estudios previos, anexo técnico y análisis del sector para su verificación y posterior aprobación, una vez aprobados estos documentos se llevo a cabo la fase pre-contractual del proceso la cual culmino con la suscripción del contrato numero 969-2023 el 27 de junio de 2023, con la Universidad Nacional de Colombia el cual tiene por objeto: Elaborar y desarrollar contenidos técnicos y digitales a través de formatos transmedia storytelling qué contribuyan al desarrollo de capacidades de las mujeres, en sus diversidades, con énfasis en cuidadoras, por un valor DOSCIENTOS CUARENTA MILLONES TREINTA Y OCHO MIL SEISCIENTOS NOVENTA PESOS ($240.038.690) y con un plazo de ejecución hasta el 26 de noviembre de 2023.</t>
  </si>
  <si>
    <t>Para el tercer trimestre de 2023,se presentaron los siguientes avances,  se llevo a cabo reunión para revisar el plan de trabajo planteado por UNAL para adelantar los tres productos contratados, así mismo se informó los lineamientos para la presentación del primer informe de actividades del contrato. La UNAL remitió los guiones del podcast de habilidades financieras para la revisión por parte del equipo técnico de la SDMujer y se remitió a la UNAL los parámetros de marca de la entidad para que sean incluidos en el producto. La UNAL presento su primer informe de actividades y se realizó el primer pago del contrato. El equipo técnico desarrollo grupos focales para la revisión de los guiones de los podcast de habilidades financieras para contar con la retroalimentación de las mujeres cuidadoras y estos fueron remitidos a la UNAL para que fueran tenidos en cuenta en el desarrollo del producto, la UNAL remitió los guiones ajustados los cuales fueron remitidos a la oficina de comunicaciones para su revisión y posterior aprobación. La Oficina de comunicaciones remitió correo manifestando estar de acuerdo con el contenido desarrollado por lo anterior la Supervisora  remitió el aval a la UNAL para iniciar las grabaciones de los podcast de habilidades financieras, paralelamente se realizó la revisión de los guiones de los videos de habilidades financieras a los cuales se ha venido realizando ajustes por parte del equipo técnico.
Durante el mes de octubre, el equipo de la UNAL presento los ajustes finales a los guiones de los 2 podcast y 3 videos del producto de habilidades financieras, el cual fue aprobado por la supervisora y se inicio con la grabación de los mismos lo que permitió que se entregara el producto No1 junto con la presentación del segundo informe de actividades, paralelamente se realizaron los ajustes finales de los guiones de los podcast y videos del producto  proyecto de vida los cuales ya fueron aprobados por la supervisora y se encuentran en etapa de grabaciones.</t>
  </si>
  <si>
    <r>
      <t xml:space="preserve">GÉNERO:  </t>
    </r>
    <r>
      <rPr>
        <sz val="10"/>
        <color rgb="FF000000"/>
        <rFont val="Arial"/>
        <family val="2"/>
      </rPr>
      <t>las tres temáticas serán realizadas teniendo en cuenta el enfoque de género reconociendo a las mujeres en todas sus diversidades con énfasis en mujeres cuidadoras y esto se ira verificando para cada uno de los productos</t>
    </r>
  </si>
  <si>
    <t xml:space="preserve">GÉNERO: La temática de habilidades financieras se desarrollo teniendo en cuenta el enfoque de género reconociendo a las mujeres en todas sus diversidades con énfasis en mujeres cuidadoras , se verifico en el desarrollo de los guiones y videos la inclusión de este así mismo se esta revisando la inclusión de esto para le producto de proyecto de vida. </t>
  </si>
  <si>
    <t>Ier-Trimestre
Actividad no programada presupuestalmente para el primer trimestre de la vigencia 2023.</t>
  </si>
  <si>
    <t>2do-Trimestre
El valor ejecutado entre abril y junio, corresponde las actividades desarrolladas en el marco de la ejecución del contrato listado a continuación y cuyo registro presupuestal se realizó en el trimestre mencionado:
Otros contratos:
*Cursos Virtuales. Cto.Interadministrativo 969-2023 $240.038.690:.</t>
  </si>
  <si>
    <t>3er-Trimestre
No se comprometieron recursos adicionales para la meta.
Total acumulado: $240 millones.</t>
  </si>
  <si>
    <t xml:space="preserve">Porcentaje de avance en la implementación de la estrategia para el desarrollo de capacidades socioemocionales y técnicas de las mujeres en toda su diversidad para su emprendimiento y empleabilidad.  </t>
  </si>
  <si>
    <t>Ponderación vigencia* ((Numero de acciones ejecutadas de la estrategia para el desarrollode capacidades  socioemocionales y técnicas de las mujeres en toda su diversidad para su emprendimiento y empleabilidad/número de acciones programadas de la estrategia para el desarrollode capacidades  socioemocionales y técnicas de las mujeres en toda su diversidad para su emprendimiento y empleabilidad))    * 100</t>
  </si>
  <si>
    <t xml:space="preserve">Para la vigencia 2023 en el marco de la meta 3 del Proyecto de Inversión 7673: “Diseñar e implementar 1 estrategia para el desarrollo de capacidades socioemocionales y técnicas de las mujeres en toda su diversidad para su emprendimiento y empleabilidad”, se programó la ejecución de dos (2) actividades: 1) Implementar la ruta de divulgación y orientación para la formación y oferta de empleo y emprendimiento de mujeres diseñada en el marco de la estrategia de emprendimiento y empleabilidad;  2) Promover acciones y  alianzas que contribuyan a la generación de ingresos y empleo para las mujeres, en el marco de la Estrategia de Emprendimiento y Empleabilidad.
En ese sentido, para el primer trimestre de la vigencia 2023, se han ejecutado las siguientes actividades: 1) Implementar la ruta de divulgación y orientación para la formación y oferta de empleo y emprendimiento de mujeres diseñada en el marco de la estrategia de emprendimiento y empleabilidad: 1.1. Entre enero y marzo se ha participado en un total de 137 espacios territoriales entre los que se encuentran ferias de servicios, jornadas "Mujer Contigo en tu barrio", días de emprendimiento y empleabilidad en las manzanas del cuidado y CIOM, talleres hoja de vida, entre otras, en (19) diecinueve localidades. En estos espacios se llevó a cabo difusión de la Estrategia E&amp;E, de los programas activos de empleo, programas de generación de ingresos y formación para el trabajo. En ese sentido, para el primer trimestre se lograron 2130 registros y 1015 mujeres orientadas; se inició con la implementación del modelo para el desarrollo de habilidades socioemocionales para el empleo y emprendimiento dirigido a mujeres cuidadoras en las Manzanas del Cuidado de Bosa (Campo Verde), Kennedy y Ciudad Bolívar (Mochuelo), en articulación con la Cámara de Comercio de Bogotá (CCB)  2. Con relación a esta actividad, para el primer trimestre, se presentaron los siguientes avances para mantener y gestionar alianzas de generación de ingresos y empleo para las mujeres de Bogotá: Empleo: 38 empresas, generación de ingresos: 7 empresas, programas de formación: 5 empresas, gremios: 12 gremios. </t>
  </si>
  <si>
    <t>De acuerdo con las dos actividades programadas: 1) Implementar la ruta de divulgación y orientación para la formación y oferta de empleo y emprendimiento de mujeres diseñada en el marco de la estrategia de emprendimiento y empleabilidad; en la cual se avanzó:
1.1 Continuar con la implementación de la ruta de divulgación y orientación para la formación y oferta de empleo y emprendimiento de mujeres diseñada en el marco de la Estrategia de Emprendimiento y Empleabilidad: Entre abril y junio se ha participado en 298 espacios territoriales en las diferentes localidades del distrito, entre los que se encuentran ferias de servicios, jornadas "Mujer Contigo en tu barrio", días de emprendimiento y empleabilidad en las manzanas del cuidado y en las Casas de Igualdad de Oportunidades para las Mujeres, talleres hoja de vida, entre otras. En estos espacios se llevó a cabo difusión de la Estrategia de Emprendimiento y Empleabilidad, de los programas activos de empleo, programas de generación de ingresos y formación para el trabajo. En ese sentido, para el este trimestre se lograron 3426 registros y 1906 mujeres orientadas. Importante resaltar el valor acumulado de lo comprendido enero a junio del año en curso en relación a: 435 espacios territoriales de atención para las mujeres, se lograron 2921 orientaciones y 5556 registros de mujeres.
1.2 Se continuo con la implementación del modelo para el desarrollo de habilidades socioemocionales para el empleo y emprendimiento dirigido a mujeres cuidadoras en las Manzanas del Cuidado de Bosa (Campo Verde), Kennedy y Ciudad Bolívar (Mochuelo), San Cristóbal, Suba, Usme Puente Aranda y Engativá, en articulación con la Cámara de Comercio de Bogotá.
2) Promover acciones y alianzas que contribuyan a la generación de ingresos y empleo para las mujeres, en el marco de la Estrategia de Emprendimiento y Empleabilidad. En la cual se avanzó en:
2.1. Se mantuvieron y gestionaron 64 alianzas para la generación de ingresos y empleo para las mujeres de Bogotá: Empleo: 37 empresas, generación de ingresos: 7 empresas, programas de formación: 7 empresas, gremios: 13 gremios.
2.2 Para el mes de junio se hizo el seguimiento a la difusión de las ofertas y verificación del acceso de las mujeres a ellas, para los cual se realizaron trece (13) reuniones con los siguientes aliados: Serviespeciales, Terpel, Teleperformance, Acordes, Archies, Hoy Trabajas, Novaventas, Tupperware, La Cortesana, Diageo, Texmodas, Conectando Ideas y Crepes.</t>
  </si>
  <si>
    <t>De acuerdo con las dos actividades programadas Se tiene los siguientes avances para este trimestre con corte 31 de octubre: 1. Implementar la ruta de divulgación y orientación para la formación y oferta de empleo y emprendimiento de mujeres diseñada en el marco de la estrategia de emprendimiento y empleabilidad; en la cual se avanzó:
1.1 Se Continuo con la implementación de la ruta de divulgación y orientación para la formación y oferta de empleo y emprendimiento de mujeres logrando 1585 orientaciones y 5.064 registros.
1.2 Entre los meses de julio a octubre el equipo  territorial participo en 410 espacios territoriales en las diferentes localidades del distrito, entre los que se encuentran ferias de servicios, jornadas "Mujer Contigo en tu barrio", días de emprendimiento y empleabilidad en las manzanas del cuidado y en las Casas de Igualdad de Oportunidades para las Mujeres, talleres hoja de vida, entre otras. En estos espacios se llevó a cabo difusión de la Estrategia de Emprendimiento y Empleabilidad, de los programas activos de empleo, programas de generación de ingresos y formación para el trabajo. 
Se destaca los siguientes avances acumulados  en relación a la difusión de la ruta de divulgación y orientación de las alianzas para el empleo y el emprendimiento logrando así a corte 31 de octubre 10600 registros y 4506 orientaciones.
1.3 Se continúo con la implementación del modelo para el desarrollo de habilidades socioemocionales para el empleo y emprendimiento dirigido a mujeres cuidadoras que a la fecha se ha desarrollado en 15 Manzanas de Cuidado en las  localidades de Ciudad Bolívar, Bosa, Kennedy, Puente Aranda, Suba, Usme, San Cristóbal, Engativá, Usaquén, Tunjuelito y Rafael Uribe Uribe, Chapinero, Teusaquillo, Fontibón y Santa Fe.
Al mes de octubre la Cámara de Comercio de Bogotá ha realizado 126 talleres enfocados en temas como técnica de ventas, cómo manejar las finanzas de tu negocio, fidelización de clientes, herramientas digitales, entre otros.
A corte a 31 de octubre han asistido  982 mujeres cuidadoras, proceso que les ha permitido desarrollar y fortalecer sus negocios, promoviendo con esto su autonomía económica. De la mano de la Estrategia EE, estas mujeres también han participado de los contenidos en habilidades socioemocionales dirigidos por las gestoras territoriales en las manzanas del cuidado 
1.4.En este trimestre también se fortalecieron los espacios presenciales, en los cuales se conto con la presencia de  aliados para la vinculación directa de mujeres en los programas de empleo o emprendimiento como la Agencia de Empleo Colsubsidio, Zenú y la CORTESANA.
En relación a la segunda actividad:
2.Promover acciones y alianzas que contribuyan a la generación de ingresos y empleo para las mujeres, en el marco de la Estrategia de Emprendimiento y Empleabilidad se avanzó en: a corte 31 de octubre:
2.1. Se gestionaron y mantuvieron 61 alianzas para la generación de ingresos y empleo para las mujeres de Bogotá: Empleo: 34 empresas, generación de ingresos: 8 empresas, programas de formación: 7 empresas, gremios: 12 gremios.
2.2 Para este trimestre se realizaron (33) reuniones de seguimiento con las alianzas, con el objetivo verificar ofertas y el acceso de las mujeres a ellas. Las reuniones se llevaron acabo con los aliados:   Eficacia, Acordes, Terpel, Novaventa, Cemex, Sodexo, Wom , Elenas, Wok, Croydon,Securitas, Dominos,Colombina, Enfermeras, Corewoman, La Cortesana, Tupperware, Zenú, Cotelco, Serviespeciales,Teleperformance, Somos Usme, GNP, Save the children y Texmoda.</t>
  </si>
  <si>
    <r>
      <t>GÉNERO:</t>
    </r>
    <r>
      <rPr>
        <sz val="10"/>
        <color rgb="FF000000"/>
        <rFont val="Arial"/>
        <family val="2"/>
      </rPr>
      <t xml:space="preserve"> La Implementación de la Estrategia de Emprendimiento y Empleabilidad contribuye a la materialización del enfoque de género, fortaleciendo las capacidades socioemocionales de las mujeres cuidadoras de la ciudad, esto se logra a través de los procesos de divulgación y orientación de las ofertas de empleo y emprendimiento que ha consolidado la Estrategia a través de alianzas con el sector público y privado, acercando a las mujeres la información que les permita empoderarse y mejorar su calidad de vida.
Así mismo, desde el trabajo desarrollado en las 19 localidades de la ciudad, a través de la atención presencial por parte del equipo territorial de la Estrategia, en  manzanas de cuidado, casas de igualdad,  participación en ferias de empleo y emprendimiento organizadas por los actores en el territorio, se pretende llevar las ofertas  a las mujeres, disminuyendo la desinformación y eliminando las barreras de acceso a las diferentes oportunidades, ocasionada en gran medida por la multiplicidad de ocupaciones que atienden desde el rol de cuidadoras.
La Estrategia busca fortalecer las capacidades de las mujeres, que les permita modificar las relaciones de poder con los hombres, haciéndolas participes del modelo de habilidades socioemocionales, aplicados en las manzanas de cuidado, que les brinda herramientas básicas para negociar en diferentes contextos, elaborar hojas de vida, aprender a comunicarse de manera asertiva, prepararlas para presentar entrevistas, entre otras, lo que les permite facilitar el acceso y permanencia a oportunidades de empleo y generación de ingresos.</t>
    </r>
  </si>
  <si>
    <r>
      <t>GÉNERO</t>
    </r>
    <r>
      <rPr>
        <sz val="10"/>
        <color rgb="FF000000"/>
        <rFont val="Arial"/>
        <family val="2"/>
      </rPr>
      <t>:La implementación de la Estrategia de Emprendimiento y Empleabilidad, contribuye a eliminar barreras de acceso a la información para las mujeres, a través de los proceso de difusión que hace el equipo territorial, de la ruta de divulgación y orientación para la formación y oferta de empleo y emprendimiento de mujeres, en las manzanas de cuidado, casas de igualdad de oportunidades, ferias de empleo y emprendimiento organizadas por los actores en el territorio entre otros;  Permitiendo  que las mujeres puedan tener acceso a la información de primera mano, las ofertas se llevan en un portafolio que contiene las ofertas en  oportunidades de empleo, generación de ingresos desde casa,  cursos de formación y programas del distrito;  Las mujeres que no pueden acercarse a las instalaciones de la SDMujer son orientadas a través de línea telefónica y Whatsapp.
Igualmente a través del trabajo que hace la Estrategia de Emprendimiento y Empleabilidad en articulación con empresa privada y entidades del distrito, con las cuales busca alianzas en diferentes campos de acción del mundo laboral y de generación de ingresos, las mujeres en su diversidad pueden acceder a estas oportunidades  de  acuerdo a sus necesidades y fortalezas, lo que contribuye a modificar las pautas tradicionales de diferenciación del trabajo entre hombre y mujeres.</t>
    </r>
  </si>
  <si>
    <r>
      <t>GÉNERO:</t>
    </r>
    <r>
      <rPr>
        <sz val="10"/>
        <color rgb="FF000000"/>
        <rFont val="Arial"/>
        <family val="2"/>
      </rPr>
      <t>:Las actividades desarrolladas desde  la  implementación de la Estrategia de Emprendimiento y Empleabilidad, contribuye a eliminar alguna forma de exclusión o discriminación hacia las mujeres, a través del ejercicio que hacen el equipo de gestoras en el territorio llevando a los espacios locales como manzanas de cuidado, casas de igualdad de oportunidades y ferias de empleo entre otras,  las ofertas de empleo, de generación de ingresos desde casa y de formación para el empleo y el emprendimiento; Esto les permite tener mayor acceso a la información de acuerdo a sus situaciones y necesidades.
Así mismo la Estrategia de Emprendimiento y Empleabilidad ha trabajado en la inclusión del enfoque de género en once (11) programas del Distrito que se ofertan de empleo y generación de ingresos,  en aras de lograr llegar a más mujeres, para promover su participación en el mundo laboral y disminuir su deserción de los mismos.</t>
    </r>
  </si>
  <si>
    <t>Ier-Trimestre
El valor ejecutado entre enero y marzo, corresponde las actividades desarrolladas en el marco de la ejecución de los contratos listados a continuación y cuyo registro presupuestal se realizó trimestre mencionado:
*13 Contratos de prestación de servicios por $819.395.670, a continuación el detalle:
Líder (1 CPS) - Cto.525-2023$84.250.000
Equipo territorial (10 CPS cada uno por $57.851.667) - Ctos.509,526,527,540,542,543,544,545,546 y 541-2023 por $578.516.670
Equipo alianzas (2 CPS)
Cto.249-2023 $92.818.000
Cto.539-2023 $63.811.000
*Otros contratos (ETB - adición líneas telefónicas)
Cto 1016-2022 $1.047.900
Total: $820 millones</t>
  </si>
  <si>
    <t>2do-Trimestre
El valor ejecutado entre abril y junio, corresponde las actividades desarrolladas en el marco de la ejecución del contrato listado a continuación y cuyo registro presupuestal se realizó en el trimestre mencionado:
CPS
*Gestora Étnica. Cto.948-2023 por $22.145.000
Otros contratos:
*Licenciamiento. OC.109103 por $10.617.124.
*Líneas telefónicas (ETB): Cto.Interadministrativo 951-2023 por $3.583.509.
Total acumulado: $857 millones</t>
  </si>
  <si>
    <t>El valor ejecutado entre julio y octubre, corresponde las actividades desarrolladas en el marco de la ejecución del contrato listado a continuación y cuyo registro presupuestal se realizó en el trimestre mencionado:
Adición y prórroga al contrato 380-2023, cuyo objeto es: Prestar servicios profesionales para el desarrollo e implementación del componente de empleo de la Estrategia de Emprendimiento y Empleabilidad que contribuyan a la reducción de la feminización de la pobreza. Valor: $9.202.667
Otros contratos:
*Operador logístico: Cto.986-2023. Quinta Generación $18.842.000.
Total acumulado: 885 millones</t>
  </si>
  <si>
    <t xml:space="preserve"> $            -  </t>
  </si>
  <si>
    <t xml:space="preserve">
</t>
  </si>
  <si>
    <t>Meta Producto</t>
  </si>
  <si>
    <t>Avance del producto Año 2021 (se reporta en el mes correspondiente de acuerdo a la periodicidad del indicador)</t>
  </si>
  <si>
    <t xml:space="preserve">Responsables de la Ejecución </t>
  </si>
  <si>
    <t>Meta Total PP</t>
  </si>
  <si>
    <t>Periodicidad de medición del indicador</t>
  </si>
  <si>
    <t>Enero</t>
  </si>
  <si>
    <t>Febrero</t>
  </si>
  <si>
    <t>i TRIMESTRE</t>
  </si>
  <si>
    <t>II TRIMESTRE</t>
  </si>
  <si>
    <t>III TRIMESTRE</t>
  </si>
  <si>
    <t>IV TRIMESTRE</t>
  </si>
  <si>
    <t>RESULTADOS 2021</t>
  </si>
  <si>
    <t>Avance cualitativo acumulado dicimebre 2021</t>
  </si>
  <si>
    <t>Avance Implementación enfoques  diciembre 2021</t>
  </si>
  <si>
    <t>Sector</t>
  </si>
  <si>
    <t xml:space="preserve">Género 
diferencial
derechos  humanos </t>
  </si>
  <si>
    <t>NA
TERCER TRIMESTRE: 
NA
CUARTO TRIMESTRE: 
NA</t>
  </si>
  <si>
    <t>PRIMER TRIMESTRE: Se logró realizar  el fortalecimiento  a los emprendimientos por subistencia de 7 mujeres y 2 hombres  desde  as 2 siguientes estrategias:
1. El acompañamiento psicosocial, el cual  tiene por objetivo lograr fortalecer integralmente a las y los  emprendedores (as) por subsistencia, incluye una visita de diagnóstico domiciliaria, plan de fortalecimiento y atención personalizada y/o talleres grupales. Todo esto desarrollado por el equipo psicosocial de la subdirección de emprendimiento.
2. El  fortalecimiento en las capacidades  para la comercialización de sus productos a través del Marketing digital, buscando de esta manera aumentar sus  conocimientos y capacidades en temas asociados con los fundamentos de redes sociales, sus aplicaciones, estrategias orientadas a la comercialización digital y estrategia paga. De igual manera, se realizaron asesorías personalizadas en donde se trabajaron 3 temáticas principales: imagen corporativa, creación y potencialización de redes sociales y foto producto y socialización de la página web City Emprende.
ENLACE DE SOPORTES: https://drive.google.com/drive/u/1/folders/1cXM6tmEaZGFgOLGiGUufSaTWmyxZo0Zg
SEGUNDO TRIMESTRE: Se logró realizar  el fortalecimiento a los emprendimientos por subistencia de 186  mujeres y 68 hombres desde las siguientes estrategias:
1. El acompañamiento psicosocial, el cual  tiene por objetivo lograr fortalecer integralmente a las y los  emprendedores (as) por subsistencia, incluye una visita de diagnóstico domiciliaria, plan de fortalecimiento y atención personalizada y/o talleres grupales. Todo esto desarrollado por el equipo psicosocial de la subdirección de emprendimiento.
2. El fortalecimiento en las capacidades  para la comercialización de sus productos a través del Marketing digital, buscando de esta manera aumentar sus  conocimientos y capacidades en temas asociados con los fundamentos de redes sociales, sus aplicaciones, estrategias orientadas a la comercialización digital y estrategia paga. De igual manera, se realizaron asesorías personalizadas en donde se trabajaron 3 temáticas principales: imagen corporativa, creación y potencialización de redes sociales y foto producto y socialización de la página web City Emprende.
3. Fortalecimiento en capacidades y acompañamiento psicosocial usuarios del espacio analogo del Ced Centenario.
4 Asistencia tecnica para el fortalcimiento de habilidades y capacidades a nivel empresarial.
TERCER TRIMESTRE: "Se logró realizar el fortalecimiento a los emprendimientos por subistencia de 105 mujeres y 67 hombres desde las siguientes estrategias:
 1. El acompañamiento psicosocial, el cual tiene por objetivo lograr fortalecer integralmente a las y los emprendedores (as) por subsistencia, incluye una visita de diagnóstico domiciliaria, plan de fortalecimiento y atención personalizada y/o talleres grupales. Todo esto desarrollado por el equipo psicosocial de la subdirección de emprendimiento.
 2. El fortalecimiento en las capacidades para la comercialización de sus productos a través del Marketing digital, buscando de esta manera aumentar sus conocimientos y capacidades en temas asociados con los fundamentos de redes sociales, sus aplicaciones, estrategias orientadas a la comercialización digital y estrategia paga. De igual manera, se realizaron asesorías personalizadas en donde se trabajaron 3 temáticas principales: imagen corporativa, creación y potencialización de redes sociales y foto producto y socialización de la página web City Emprende.
 3. Asistencia tecnica para el fortalecimiento de habilidades y capacidades a nivel empresarial. a dultos mayores y o personas con discapacidad, o a productores de alimentos o a productores de marroquineria, calzado, artesanias entre otros.
4. Formación  y capacitación. 
CUARTO TRIMESTRE: 
"Se logró realizar el fortalecimiento a los emprendimientos por subistencia de 131 mujeres y 85 hombres desde las siguientes estrategias: 
1. El acompañamiento psicosocial, el cual tiene por objetivo lograr fortalecer integralmente a las y los emprendedores (as) por subsistencia, incluye una visita de diagnóstico domiciliaria, plan de fortalecimiento y atención personalizada y/o talleres grupales. Todo esto desarrollado por el equipo psicosocial de la subdirección de emprendimiento. 
2. El fortalecimiento en las capacidades para la comercialización de sus productos a través del Marketing digital, buscando de esta manera aumentar sus conocimientos y capacidades en temas asociados con los fundamentos de redes sociales, sus aplicaciones, estrategias orientadas a la comercialización digital y estrategia paga. De igual manera, se realizaron asesorías personalizadas en donde se trabajaron 3 temáticas principales: imagen corporativa, creación y potencialización de redes sociales y foto producto y socialización de la página web City Emprende. 
3. Asistencia tecnica para el fortalecimiento de habilidades y capacidades a nivel empresarial. a dultos mayores y o personas con discapacidad, o a productores de alimentos o a productores de marroquineria, calzado, artesanias entre otros. 
4. Formación encaminada al fortalecimiento de emprendimientos por subsistencia.</t>
  </si>
  <si>
    <t>PRIMER TRIMESTRE:
ENFOQUE DE DERECHOS: Sin reporte
ENFOQUE DE GÉNERO: Sin reporte
ENFOQUE DIFERENCIAL: Sin reporte
OTROS:
SEGUNDO TRIMESTRE:
ENFOQUE DE DERECHOS: Sin reporte
ENFOQUE DE GÉNERO: Sin reporte
ENFOQUE DIFERENCIAL: Sin reporte
OTROS:
TERCER TRIMESTRE: 
ENFOQUE DE DERECHOS: Sin reporte
ENFOQUE DE GÉNERO: Sin reporte
ENFOQUE DIFERENCIAL: Sin reporte
OTROS:
CUARTO TRIMESTRE: 
ENFOQUE DE DERECHOS: Sin reporte
ENFOQUE DE GÉNERO: Sin reporte
ENFOQUE DIFERENCIAL: Sin reporte
OTROS:</t>
  </si>
  <si>
    <t xml:space="preserve">PRIMER TRIMESTRE: * 30 personas formadas en Marketing Digital 15 mujeres y 15 hombres del proyecto 7773
* 62 personas formadas del Curso de Fortalecimiento empresarial 37 hombres y 25 mujeres del proyecto 7772.
* 28 personas formadas del Curso de Fortalecimiento Empresarial Básico 19 mujeres y 9 hombres proyecto 7722.
* 56 personas formadas Curso especial en aplicación de BPM en la industria de alimentos y bebidas 37 mujeres y 19 hombres proyecto 7548. 
SEGUNDO TRIMESTRE: * 32 personas formadas en el curso de fortalecimiento empresarial intermedio, 19 mujeres y 13 hombres del proyecto 7773.
* 49 personas formadas en el curso de fortalecimiento empresarial básico, 26 mujeres y 23 hombres en el proyecto 7772. 
* 16 personas formadas en el curso de Buenas practicas de manufactura en la industria de alimentos y bebidas, 14 mujeres y 2 hombres en el proyecto 7722. 
* En el proyecto 7548 no se reportan formados debido a que los cursos de formación iniciaron en abril y finalizan en el mes de mayo para el reporte correspondiente
* 68 personas formadas asi: 41 personas formadas en el curso de Buenas Practicas de Manufactura en la industria de Alimentos y Bebidas y 27 personas en el Curso de mercadeo, comercialización y ventas. Discriminadas así: 55 mujeres y 13 hombres del proyecto 7773. 
* 32 personas formadas asi: 31 personas del Curso Sistemas básico y 1 persona del curso de Mercadeo, comercialización y ventas. Discriminadas así: 24 mujeres y 8 hombres del proyecto 7772. 
* 38 personas formadas así: 16 personas en el curso de Gestión de mercado, comercialización y ventas y 22 personas en Buenas Practicas de Manufactura en la industria de Alimentos y Bebidas. Discriminadas así: 26 son mujeres y 12 hombres del proyecto 7722. 
* No se reportan personas formadas durante el mes de Junio, debido a que se realizó la planeación de los cursos de los siguientes meses de acuerdo con la demanda por parte de SGRSI los cuales están sujetos a los sorteos de puntos de encuentro del proyecto 7773. 
* 31 personas formadas en el Curso de Fortalecimiento Empresarial Básico. Discriminadas así:  21 mujeres y 10 hombres del proyecto 7772. 
* 22 personas formadas en el curso de Gestión de Mercado, Comercialización y Ventas. Discriminadas así: 11 mujeres y 11 hombres del proyecto 7722. 
* 100 personas formadas en el curso especial en aplicación de BPM en la industria de alimentos y bebidas. Discriminadas así: 63 mujeres y 37 hombres del proyecto 7548. 
* 88 personas formadas en el curso especial en aplicación de BPM en la industria de alimentos y bebidas. Discriminadas así: 60 son  mujeres y 28 hombres del proyecto 7548. 
TERCER TRIMESTRE: Se logró la capacitación de 214 mujeres y 143 hombre en lo ssiguientes programas de formación:
* Curso especial en aplicación de BPM en la industria de alimentos y bebidas, discriminadas así: 28 son mujeres y 6 hombres del proyecto 7548. 
* 60 personas formadas en el curso de fortalecimiento empresarial intermedio, 46 mujeres y 14 hombres del proyecto 7773.
* 182 personas capacitadas en programas liderados por el proyecto de inversión 7772, así: Curso de manipulación de alimentos 29 mujeres y 31 hombres. Curso en Marketing Digital: 33 mujeres y 31 hombres, Programa de fortalecimiento productivo: 28 mujeres y 30 hombres.
* 81 personas capacitadas en programas liderados por el proyecto de inversión 7722, así: Curso en Marketing Digital: 18 mujeres y 13 hombres, Programa de emprendedores procesos de formación y capacitación acorde a sus necesidades: 32 mujeres y 18 hombres.
CUARTO TRIMESTRE: 
7548: se formaron 56 personas así:
18 personas formadas en fortalecimiento comercial y empresarial enfocado al Abastecimiento 2021, 12 mujeres y 6 hombres
17 personas formadas en fortalecimiento comercial y empresarial enfocado al turismo 2021, 12 mujeres y 5 hombres
*21 personas formadas en el curso de Comportamiento Emprendedor Discriminadas así: 12 son mujeres y 9 hombres del proyecto 7722. </t>
  </si>
  <si>
    <t xml:space="preserve">PRIMER TRIMESTRE:
ENFOQUE DE DERECHOS: Sin reporte
ENFOQUE DE GÉNERO: Sin reporte
ENFOQUE DIFERENCIAL: Sin reporte
OTROS:
SEGUNDO TRIMESTRE:
ENFOQUE DE DERECHOS: Sin reporte
ENFOQUE DE GÉNERO: Sin reporte
ENFOQUE DIFERENCIAL: Sin reporte
OTROS:
TERCER TRIMESTRE: 
ENFOQUE DE DERECHOS: Sin reporte
ENFOQUE DE GÉNERO: Sin reporte
ENFOQUE DIFERENCIAL: Sin reporte
OTROS:
CUARTO TRIMESTRE: 
</t>
  </si>
  <si>
    <t>12/31/2030</t>
  </si>
  <si>
    <t>PRIMER TRIMESTRE: "En el marco del apoyo al impulso de la reactivación económica se llevó a cabo la realización de cuatro ferias durante el mes de marzo, la inscripción y participación de las mismas es gratuita y de coordinación interinstitucional con la red distrital local. Las ferias se desarrollaron de la siguiente forma: 
1. Feria de la Mujer: realizada en la Plazoleta de las Nieves de la localidad de Santafé, los  días  5 al 8 de marzo en coordinación interinstitucional con la alcaldía local.  Se conto con  la participación de 20 mujeres que comercializaron sus productos, desde  artesanías, flores, misceláneos, artículos de cuidado personal, artículos para el hogar y artículos escolares o de oficina. No se permite la venta de alimentos. Mediante la coordinación  con la  Secretaria de la Mujer se llevo a cabo la conmemoración del día de la mujer con actividades que permiten el reconocimiento de los derechos sociales y laborales de las mujeres.
2. Feria de los Laches: el día 13 de marzo  se realizo la feria gastronómica de los Laches de la localidad de Candelaria de un día de duración. El lugar de desarrollo de la  feria  es él en el parque ubicado en la Diagonal 03 D NO 8-84 Este en coordinación logística con la alcaldía local. Se conto con la participación 11 personas  de las cuales 8 son  mujeres y 3 hombres.  
3. Feria gastronómica parque metropolitano de zona Franca: en coordinación con el Instituto Distrital de Recreación y Deporte – IDRD y la alcaldía local de Fontibón, se coordino la realización de la feria gastronómica de zona Franca los días 20 21 y  22 de marzo. Feria en la que participan en total 10 vendedores –ras informales de las cuales 8 son mujeres y 2 hombres.  
4. Feria pacto de unidad Bosa: esta feria se desarrolla en coordinación interinstitucional con la alcaldía local de Bosa en el parque Bermúdez, de duración de 4 días, con fecha de inicio 19 de marzo.  Se contó con  la participación de 20 vendedores –ras informales de las cuales 13 son mujeres y 7 hombres.  Los productos que se comercializaron son desde   artesanías, flores, misceláneos, artículos de cuidado personal, artículos para el hogar hasta alimentos preparados. 
SEGUNDO TRIMESTRE: En el marco del apoyo al impulso de la reactivación económica se llevó a cabo la realización solo de una feria durante el mes de abril por los temas de pandemia y orden público presentados en la ciudad. La inscripción y participación se desarrollo de forma  gratuita, a cada participante se le asigno una carpa mesas y sillas para  la presentación de los productos. La Feria se desarrollo en coordinada  con la red distrital local. Feria Lourdes Emprende realizada en la Plaza de Lourdes de la localidad de Chapinero,  carrera. 13 #63-2 los días 8 y 9 de abril en coordinación interinstitucional con la alcaldía local. Se conto con la participación de 9 mujeres que comercializaron sus productos, desde artesanías, flores, misceláneos, artículos de cuidado personal, artículos para el hogar y artículos escolares o de oficina,  se permite la venta de alimentos. 
En el marco del apoyo al impulso de la reactivación económica se llevó a cabo la realización de tres ferias durante el mes de mayo. La inscripción y participación de las mismas es gratuita y de coordinación interinstitucional con la red distrital local. Las ferias se desarrollaron de la siguiente forma: 
1.  Feria Egipto 1 gastronómica realizada en la Plazoleta del barrio Egipto Carrera 4 # 10-18 de la localidad de Candelaria,  el día 23 de Mayo en coordinación interinstitucional con la alcaldía local. Se conto con la participación de 5 personas 3 mujeres y 2 hombres que comercializaron alimentos preparados y empacados. 
2.  Feria Egipto 2 gastronómica realizada en la Plazoleta del barrio Egipto Carrera 4 # 10-18 de la localidad de Candelaria,  el día 30  de mayo en coordinación interinstitucional con la alcaldía local. Se conto con la participación de 7 personas 5 mujeres y 2 hombres que comercializaron alimentos preparados y empacados.
3. Feria Kennedy Emprende al Barrio se desarrollo en la  Alcaldia Local de Kennedy  el día 29 de mayo. Feria en la que participan en total 10 mujeres vendedoras informales. 
En el marco del apoyo al impulso de la reactivación económica se llevó a cabo la realización de ocho  ferias durante el mes de junio  La inscripción y participación de las mismas es gratuita y de coordinación interinstitucional con la red distrital local. Las ferias se desarrollaron de la siguiente forma: 
1.  Feria Egipto 3 gastronómica realizada en la Plazoleta del barrio Egipto Carrera 4 # 10-18 de la localidad de Candelaria,  el día 6 de junio en coordinación interinstitucional con la alcaldía local. Se conto con la participación de 7 personas 6 mujeres y 1 hombres que comercializaron alimentos preparados y empacados. 
2.  Feria Egipto 4 gastronómica realizada en la Plazoleta del barrio Egipto Carrera 4 # 10-18 de la localidad de Candelaria,  el día 19 de junio  en coordinación interinstitucional con la alcaldía local. Se conto con la participación de 8  mujeres  que comercializaron alimentos preparados y empacados.                                                                                                                                                         3. Feria Egipto 5, realizada en la Plazoleta del barrio Egipto Carrera 4 # 10-18 de la localidad de Candelaria,  el día 20 de junio  en coordinación interinstitucional con la alcaldía local. Se conto con la participación de 8 personas 7 mujeres  y 1 hombre que comercializaron alimentos preparados y empacados y algunas artesanias.                                                                                          
4. Feria Egipto 6, realizada en la Plazoleta del barrio Egipto Carrera 4 # 10-18 de la localidad de Candelaria,  el día 20 de junio  en coordinación interinstitucional con la alcaldía local. Se conto con la participación de 7 mujeres, que comercializaron alimentos preparados y empacados y algunas artesanias.
5. Feria  Gilma Jiménez  se desarrollo en la  Alcaldia Local de Kennedy  el día 19 de junio. Feria en la que participan en total 20 personas de las cuales  12 mujeres  y  8 hombres vendedores-ras  informales.                                                                                                                                                                    6. Feria  Maria Paz se desarrollo en la  Alcaldia Local de Kennedy  el día 16 de junio. Feria en la que participan en total 8 personas de las cuales  6 mujeres  y  2 hombres vendedores-ras  informales.                                                                                                                                                          7.   Feria Kennedy central   se desarrollo en la  Alcaldia Local de Kennedy  el día 05 de junio. Feria en la que participan en total 20 personas de las cuales  15 mujeres  y  5 hombres vendedores-ras                                                                                                                                                                               8. Feria solidaridad gente de corazón , en la localidad de Fontibón,  el día 11 de junio  en coordinación interinstitucional con la alcaldía local. Se conto con la participación de 39 personas 27 mujeres  y 12  hombre que comercializaron alimentos preparados y empacados y algunas artesanias.
TERCER TRIMESTRE: Se logró la partiicipación de 391 mujeres y 156 hombres en las 28 ferias realizadas en este tercer trimestres así: 
En el marco del apoyo al impulso de la reactivación económica se llevó a cabo la realización de 13 ferias durante el mes de julio, la inscripción y participación de las mismas se desarrolló de forma gratuita y en coordinación interinstitucional con la red distrital local. Las ferias se desarrollaron de la siguiente forma: 
1. FERIA PACTO POR LAS AMAZONAS: realizada en la localidad de Kennedy, el día 4 de julio en coordinación interinstitucional con la alcaldía local. Se contó con la participación de 13 personas 7 mujeres y 6 hombres y los productos que se  comercializaron son: alimentos preparados, y artesanías, la feria tuvo una duración de 1 día. 
2. FERIA EGIPTO 7: se desarrollo en la localidad de Candelaria, el día 4 de julio en coordinación interinstitucional con la alcaldía local. Se conto con la participación total de 10 personas de las cuales  08 son mujeres y 2 hombres, los productos que se  comercializaron alimentos preparados, y artesanías, la feria tuvo una duración de 1 día.                                                                                                                        3. FERIA EGIPTO 8: se desarrollo en la localidad de Candelaria, el día 11 de julio en coordinación interinstitucional con la alcaldía local. Se conto con la participación total de 13 personas de las cuales  11 son mujeres y 2 hombres, los productos que se  comercializaron alimentos preparados, y artesanías, la feria tuvo una duración de 1 día. 
 4. FERIA EXPO ENGATIVA A TU ALCANCE: realizada en la localidad de Engativa, el día 11 de julio en coordinación interinstitucional con la alcaldía local. Se conto con la participación total de 22 personas de las cuales  15 son mujeres y 7 hombres,   los productos que  comercializaron alimentos empacadas, bisutería y artesanías, la feria tuvo una duración de 1 día. 
5. FERIA PARQUE LA RIVIERA: se desarrollo en la Alcaldía Local de Kennedy el día 24 de julio. Feria en la que participan en total 7 personas de las cuales 6 mujeres  y 1 hombre,  los productos que se  comercializaron artesanías y gastronomía, la feria tuvo una duración de 1 día. 
6. FERIA MARIA PAZ 2: se desarrollo en la Alcaldía Local de Kennedy el día 18 de julio.  Feria en la que participan en total 21 personas de las cuales 14 mujeres y 7 hombres, los productos que comercializaron artesanías y gastronomía, la feria tuvo una duración de 1 día.                                                                              
7. FERIA PARQUE LAS MARGARITAS: se desarrollo en la Alcaldía Local de Kennedy el día 10 de julio, Feria en la que participan en total 8 personas de las cuales 5 mujeres y 3 hombres, los productos que comercializaron artesanías, bisutería, productos para el hogar, textiles y gastronomía, la feria tuvo una duración de 1 día.                                                                                                                                                    
8. FERIA EMPENDE MODA, se desarrollo en la localidad de Santa fe, el día 09 de julio en coordinación interinstitucional con la alcaldía local. Se conto con la participación de 10 personas 7 mujeres y 3 hombres, los productos que se comercializaron corresponden a artesanías y textiles, la feria tuvo una duración de 1 día.  
9. FERIA ABASTO POPULAR: se desarrollo en la Alcaldía Local de Kennedy el día 31 de julio, Feria en la que participan en total 26 personas de las cuales 17 mujeres y 9 hombres Los productos que comercializaron artesanías, bisutería, arte y gastronomía, la feria tuvo una duración de 1 día.                                        
10. FERIA PUEBLOS INDIGENAS:    se desarrollo en la localidad de Santa fe, los días 16, 17, 18,19  de julio en coordinación interinstitucional con la alcaldía local. Se conto con la participación de 39 personas 23 mujeres y 16 hombres, los productos que se comercializaron corresponden a artesanías Inga Medicina natural y alimentos Inga., la feria tuvo una duración de 4 días.                                                                                 
11. FERIA EGIPTO 9: se desarrollo en la localidad de Candelaria, el día 18 de julio en coordinación interinstitucional con la alcaldía local. Se conto con la participación total de 12 personas de las cuales  11 son mujeres y 1 hombre, los productos que  comercializaron alimentos preparados, y artesanías, la feria tuvo una duración de 1 día. 
12. FERIA EGIPTO 10: se desarrollo en la localidad de Candelaria, el día 25 de julio en coordinación interinstitucional con la alcaldía local. Se conto con la participación total de 16 personas de las cuales  13 son mujeres y 3 hombres, los productos que  comercializaron alimentos preparados, y artesanías, la feria tuvo una duración de 1 día. 
13. FERIA SOLIDARIDAD GENTE DE CORAZÓN 2: se desarrollo en  la localidad de Fontibón, iniciando el día 30 de julio y terminando el día 8 de agosto. Esta feria se desarrollo  en coordinación interinstitucional con la alcaldía local y se conto con la participación de 27 personas  de las cuales son 18 mujeres y 9 hombres, los productos que  comercializaron son alimentos preparados y empacados y algunas artesanías,  la feria tuvo una duración de 10 días. 
En el marco del apoyo al impulso de la reactivación económica se llevó a cabo la realización de 9 ferias durante el mes de agosto, la inscripción y participación de las mismas se desarrolló de forma gratuita y en coordinación interinstitucional con la red distrital local. Las ferias se desarrollaron de la siguiente forma:            1.. FERIA ILLIMANI: se desarrollo en la localidad de Ciudad Bolívar, el día 6 de agosto  en coordinación interinstitucional con la alcaldía local. Se conto con la participación total de 16 personas de las cuales 7 son mujeres y 9 hombres. 2. FERIA IPES TE IMPULSA PLAZA DE BOLIVAR se desarrollo en la localidad de Candelaria y se conto con la participación de 44 personas de las cuales son 31 mujeres y 13 hombres, los productos que comercializaron  textiles artesanías y dulces empacados. 3. EGIPTO 10: se desarrollo en la localidad de Candelaria, en coordinación interinstitucional con la alcaldía local. Se conto con la participación total de 3 personas de las cuales 3 son mujeres y ningún hombre. 4. EGIPTO 11: se desarrollo en la localidad de Candelaria, en coordinación interinstitucional con la alcaldía local. Se conto con la participación total de 3 personas de las cuales 3 son mujeres y ningún hombre. 5. EGIPTO 12: se desarrollo en la localidad de Candelaria, en coordinación interinstitucional con la alcaldía local. Se conto con la participación total de 4 personas de las cuales 4 son mujeres y ningún hombre 6. FERIA EGIPTO 13: se desarrollo en la localidad de Candelaria, en coordinación interinstitucional con la alcaldía local. Se conto con la participación total de 4 personas de las cuales 4 son mujeres y ningún hombre 7. FERIA EGIPTO 14: se desarrollo en la localidad de Candelaria, en coordinación interinstitucional con la alcaldía local. Se conto con la participación total de 6 personas de las cuales 6 son mujeres y ningún hombre. 8. FERIA EGIPTO 15: se desarrollo en la localidad de Candelaria, en coordinación interinstitucional con la alcaldía local. Se conto con la participación total de 6 personas de las cuales 6 son mujeres y ningún hombre. 9. FERIA IMPLUSA TABORA: se desarrollo en la localidad de Suba, en coordinación interinstitucional con la alcaldía local. Se conto con la participación total de 9 personas de las cuales 6 son mujeres y 3 hombres. 
En el marco del apoyo al impulso de la reactivación económica se llevó a cabo la realización de 6 ferias durante el mes de septiembre con la  participación total de 165 personas de las cuales de 119 son mujeres y 30 hombres.  La inscripción y participación de las mismas se desarrolló de forma gratuita y en coordinación interinstitucional con la red distrital local. Las ferias se desarrollaron de la siguiente forma: 1. FERIA DE EMPRENDIMIENTO USME POR LA PAZ: se desarrollo en la localidad de Usme, el día 25 de septiembre en coordinación interinstitucional con la alcaldía local. Se conto con la participación total de 12 personas, de las cuales 5  son mujeres y 7 son hombres.   2. FERIA DE PUEBLOS INDIGENAS  PLAZA DE BOLIVAR se desarrollo en la localidad de Candelaria Se realizó el día  16 de septiembre de 2021  se conto con la participación de 33 personas de las cuales 19 son mujeres y 14 hombres, los productos que comercializaron textiles, artesanías y dulces empacados. 3. FERIA EL ENSUEÑO CIUDAD BOLIVAR: se desarrollo en la localidad de Ciudad Bolívar, Se realizó el día  19 de septiembre de 2021 en coordinación interinstitucional con la alcaldía local. Se conto con la participación total de 42 personas de las cuales 34 son mujeres y  8 hombres. 4. FERIA LA GRAN PLAZA BOSA: se desarrollo en la localidad de Bosa, en coordinación interinstitucional con la alcaldía local, Se realizó el día  17 de septiembre de 2021. Se conto con la participación total de 33 personas de las cuales 23 son mujeres y 10 hombres.  5. FERIA MUJERES SAN VICTORINO: se desarrollo en la localidad de Santa Fe, Se realizó el día  16 de septiembre de 2021  en coordinación interinstitucional con la alcaldía local. Se conto con la participación total de 30 personas de las cuales 25 son mujeres y 5 hombres  6. FERIA REACTIVACIÓN ECONÓMICA BARRIOS UNIDOS: se desarrollo en la localidad de Barrios Unidos , se realizó el día  04 de septiembre de 2021  en coordinación interinstitucional con la alcaldía local. Se conto con la participación total de 15 personas de las cuales 13 son mujeres y 2 hombres.  
CUARTO TRIMESTRE: 
Se logró la participación de 402 mujeres y 162 hombres en la 18 ferias realizadas en el cuarto trimestre así: 
En Octubre se atendieron 137 mujeres y 53 hombres  en las 7 ferias realizadas:
Feria de Reactivación Económica “Día de la Raza” (19)
Feria del Vendedor Informal Puente Aranda (11)
Feria N°2 Reactivando la Economía en Barrios Unidos (18)
Feria Parches Diversos - Parque Hippies (6)
Feria Rafael Uribe Uribe – Olaya (14)
Feria Reactivando la Economía en Suba (28)
feria Tunjuelito (19)
Feria Usme (22)
En Noviembre se atendieron 90 mujeres y 36 hombres en las 5 ferias temporales realizadas asi
Feria 20 de julio (17)
feria bosa el Recreo (28)
Feria Étnica de Reactivación Económica - Plazoleta Alfiles (23)
Feria Paseo de Arte y Luz (7)
Festival Étnico Parque de la 93 (15)
En diciembre se atendieron 175 mujeres del sector informal con alternativas transitorias en las ferias temporales asi:
1. Feria 2021 San Victorino (88)
2. Feria Avenidad Chile (12)
3. Fería Navideña centro comercial lo nuestro. (28)
4. Fería Navideña Ciudad Bolivar (25)
5. Fería Navideña Portal Suba (22)</t>
  </si>
  <si>
    <t>PRIMER TRIMESTRE: En coordinación con las alcaldías locales de Puente Aranda, Chapinero, Teusaquillo, Usaquen, Teudsaquillo Suba, Tunjuelito y Santa Fe Los Mártires y Rafael Uribe se llevo a cabo jornadas de identificación y/o caracterización y oferta de servicios del IPES a los- las vendedores-ras informales ocupantes del espacio público. Las identificaciones se realizaron en los siguientes puntos: Jornada de identificación Corredor Verde Carrera Séptima Carrera 7 entre Calle 100 a calle 192 / USAQUEN, Jornada de identificación y caracterización Corredor Verde Carrera Séptima entre calles 24 y 39 / SANTA FE , Jornada de identificación y caracterización Corredor Verde Carrera Séptima entre calles 39 y 100 / CHAPINERO, Jornada de Identificación Clínica Colombia - Salitre Oriental, Intervención Territorial zona de aglomeración Suba La Gaitana 2021, INTERVENCIÓN Y CARACTERIZACIÓN SECTOR ALQUERÍA - LOCALIDAD PUENTE ARANDA, INTERVENCIÓN Y CARACTERIZACIÓN PARK WAY - LOCALIDAD TEUSAQUILLO, Identificación y característizacion hospital Tunal - Localidad Tunjuelito, Oferta de Atención al Usuario para el Mes de Marzo del 1 al 31 del 2021 Para un total de 577 vendedores-ras informales de las cuales 279 son mujeres vendedoras informales identificadas y/o caracterizadas y ofertadas respectivamente."
SEGUNDO TRIMESTRE: En coordinación con la con las  alcaldías locales de Teusaquillo, Santa fe y Barrio Unidos  se llevó a cabo tres jornadas de identificación y/o caracterización y el desarrollo de la oferta de servicios del IPES a los- las vendedores-ras informales ocupantes del espacio público, Los puntos  de las jornadas de identificación corresponden a:  la UPZ 109 SALITRE ORIENTAL, el 22 de abril, Intervención territorial Siete de Agosto - Barrios Unidos - Localidad Barrios Unidos 22 de abril,  del 2021 Corredor Carrera Séptima - Localidad Santa fé, el 05, 06, 07, 08 de abril del 2021 Para un total de 696 vendedores-ras informales de las cuales 255 son mujeres vendedoras informales identificadas y/o caracterizadas y ofertadas respectivamente."
En el marco de las ferias temporales desarrolladas en el mes de mayo y en coordinación con la alcaldía local de Suba  se llevo a cabo las jornadas de identificación y/o caracterización para participar de las ferias temporales y el desarrollo de la  oferta de servicios del IPES a los- las vendedores-ras informales ocupantes del espacio público, se realizaron 4 jornadas de identificación en los siguientes puntos: Jornada de identificación y Caracterización Feria Kennedy al Barrio - Alcaldía Local de Kennedy , Identificación y caracterización feria de Egipto 1 - Localidad Candelaria, Identificación y caracterización Feria de Egipto 2 - Localidad Candelaria, IDENTIFICACIÓN Y CARACTERIZACIÓN FERIA PINAR DE SUBA LGTBIQ+ - Localidad Suba. Oferta de Atención al Usuario para el Mes de Marzo del 1 al 31 de mayo 2021 Para un total de 35 vendedores-ras informales de las cuales 28 son mujeres vendedoras informales identificadas y/o caracterizadas y ofertadas respectivamente."
Durant el mes de junio se desarrollaron las siguientes jornadas de Identificación y caracterización: En coordinación con las alcaldias locales de Fontibon, Kennedy y Candelaria . las identicifaciones realizadas se desarrollaron en el marco de las ferias temporales desarrolladas en el mes de junio  para las personas que mostraron interés en participar de las ferias temporales y en el desarrollo de la  oferta de servicios del IPES (mobiliario Semi estacionario) a los- las vendedores-ras informales ocupantes del espacio público, se realizaron 7 jornadas de identificación en los siguientes puntos: Jornada de identificación y Caracterización 2 Ferias en la localidad de  Kennedy   Kennedy central el dia 19 de junio y en el  Barrio patio Bonito sector de Maria Paz - en fecha 16/06/2021
4 jornadas de Identificación y caracterización del 6 al 27 de junio en las ferias de Egipto 3, 4 , 5, 6 -  Localidad de Candelaria. IDENTIFICACIÓN Y CARACTERIZACIÓN FERIA Feria Solidaridad Gente de Corazón Fontibón - Localidad Fontibon en fecha 23/06/2021. Oferta de Atención al Usuario para el Mes de Marzo del 1 al 31 de mayo 2021 Para un total de 35 vendedores-ras informales de las cuales 28 son mujeres vendedoras informales identificadas y/o caracterizadas y ofertadas respectivamente."
TERCER TRIMESTRE: para el  mes de julio se desarrollaron 16 jornadas de Identificación y caracterización, en coordinación con las alcaldías locales de Usaquén, Antonio Nariño, Ciudad Bolívar, Engativa, San Cristóbal, Bosa, Antonio Nariño, Chapinero y Teusaquillo.  Las jornadas de identificación permitieron realizar la oferta de servicios del IPES a los- las vendedores-ras informales ocupantes del espacio público y el ejercicio de identificación y/o caracterización de  Bicitaxistas de la localidad de Suba y Bicitaxistas población migrante; así como también el desarrollo de la actualización de datos de vendedores –ras informales que se encontraban con información  incompleta en la base de datos Herramienta misional HEMI del IPES. 
Los puntos en que se llevaron a cabo las jornadas de identificación corresponden a: 
Portal Tunal, Bicentenario, Portal dorado, Portal Sur, Portal Norte, Estación de trasnmilenio de la 68, Estación de trasnmilenio Minuto de Dios, Portal 20 de julio, Estación Ricaurte, transporte público Ciudad Bolívar y Ricaute, Intervención territorial Suba, Subazar, Suba Rincón, San Cipriano, vendedores informales barrio la fragua, localidad de Antonio Nariño y la zona Rosa de la localidad de Chapinero.  
Para un total de 647 vendedores-ras informales de los cuales 278 son mujeres vendedoras informales identificadas y/o caracterizadas y ofertadas de acuerdo con el portafolio de servicios del IPES. 
"En coordinación con la con las  alcaldías locales de Teusaquillo, Santa fe y Barrio Unidos  se llevó a cabo tres jornadas de identificación y/o caracterización y el desarrollo de la oferta de servicios del IPES a los- las vendedores-ras informales ocupantes del espacio público, Los puntos  de las jornadas de identificación corresponden a:  la UPZ 109 SALITRE ORIENTAL, el 22 de abril, Intervención territorial Siete de Agosto - Barrios Unidos - Localidad Barrios Unidos 22 de abril,  del 2021 Corredor Carrera Séptima - Localidad Santa fé, el 05, 06, 07, 08 de abril del 2021 Para un total de 696 vendedores-ras informales de las cuales 255 son mujeres vendedoras informales identificadas y/o caracterizadas y ofertadas respectivamente.""
En el marco de las ferias temporales desarrolladas en el mes de mayo y en coordinación con la alcaldía local de Suba  se llevo a cabo las jornadas de identificación y/o caracterización para participar de las ferias temporales y el desarrollo de la  oferta de servicios del IPES a los- las vendedores-ras informales ocupantes del espacio público, se realizaron 4 jornadas de identificación en los siguientes puntos: Jornada de identificación y Caracterización Feria Kennedy al Barrio - Alcaldía Local de Kennedy , Identificación y caracterización feria de Egipto 1 - Localidad Candelaria, Identificación y caracterización Feria de Egipto 2 - Localidad Candelaria, IDENTIFICACIÓN Y CARACTERIZACIÓN FERIA PINAR DE SUBA LGTBIQ+ - Localidad Suba. Oferta de Atención al Usuario para el Mes de Marzo del 1 al 31 de mayo 2021 Para un total de 35 vendedores-ras informales de las cuales 28 son mujeres vendedoras informales identificadas y/o caracterizadas y ofertadas respectivamente.""
Durant el mes de junio se desarrollaron las siguientes jornadas de Identificación y caracterización: En coordinación con las alcaldias locales de Fontibon, Kennedy y Candelaria . las identicifaciones realizadas se desarrollaron en el marco de las ferias temporales desarrolladas en el mes de junio  para las personas que mostraron interés en participar de las ferias temporales y en el desarrollo de la  oferta de servicios del IPES (mobiliario Semi estacionario) a los- las vendedores-ras informales ocupantes del espacio público, se realizaron 7 jornadas de identificación en los siguientes puntos: Jornada de identificación y Caracterización 2 Ferias en la localidad de  Kennedy   Kennedy central el dia 19 de junio y en el  Barrio patio Bonito sector de Maria Paz - en fecha 16/06/2021
4 jornadas de Identificación y caracterización del 6 al 27 de junio en las ferias de Egipto 3, 4 , 5, 6 -  Localidad de Candelaria. IDENTIFICACIÓN Y CARACTERIZACIÓN FERIA Feria Solidaridad Gente de Corazón Fontibón - Localidad Fontibon en fecha 23/06/2021. Oferta de Atención al Usuario para el Mes de Marzo del 1 al 31 de mayo 2021 Para un total de 35 vendedores-ras informales de las cuales 28 son mujeres vendedoras informales identificadas y/o caracterizadas y ofertadas respectivamente."""
Para el mes de septiembre se desarrollaron 10 jornadas de Identificación y caracterización, en las que se identificaron en total de 335 personas en coordinación con las alcaldías locales de Chapinero, Antonio Nariño, Suba y Engativa. Las jornadas de identificación permitieron realizar la oferta de servicios del IPES a los- las vendedores-ras informales ocupantes del espacio público, la actualización de datos de los vendedres-ras y el ejercicio de identificación y/o caracterización de Bicitaxistas población migrante: Los puntos en que se llevaron a cabo las jornadas de identificación corresponden a: Jornada de identificación y caracterización a Bicitaxistas, población migrante, en fecha 06 de septiembre de 2021. Jornada de caracterización sector alameda Vichada de la localidad de Suba en fecha 01 de septiembre de 2021. Jornada de caracterización Intervención territorial C.C Diverplaza. Localidad de Engativá, Intervención territorial en el Barrio La Florida - Localidad de Engativá, en fecha 06 de septiembre de 2021, Intervención territorial sector Quirigua. Localidad de Engativá, Jornada de caracterización Intervención territorial Acción Popular Calle 173. Localidad de Usaquén,  Jornada de caracterización Centro comercial Colina campestre de la localidad de Suba Localidad de Suba el día 03 de septiembre de 2021, Intervención territorial sector de la Alcaldía Local de Suba - . Jornada de caracterización sector Embajada de Noruega, localidad de Chapinero el día 17 de septiembre de 2021,  Jornada de identificación Intervención territorial Villa Cindy,  - Localidad de Suba y actualización de datos 2021 en la sede del IPES.                                                                              Para un total de 335 vendedores-ras informales de los cuales 180 son mujeres vendedoras informales identificadas y/o caracterizadas y ofertadas de acuerdo con el portafolio de servicios del IPES. 
CUARTO TRIMESTRE: 
Para el mes de octubre se desarrollaron 07 jornadas de Identificación y caracterización, en el marco del desarrollo de las ferias temporales. En total se identificaron de 105 personas en coordinación con las alcaldías locales de Barrios Unidos, Rafael Uribe, Tunjuelito, Puente Aranda, Suba y Candelaria. Las jornadas de identificación permitieron realizar la oferta de servicios del IPES a los- las vendedores-ras informales ocupantes del espacio público, la actualización de datos de los vendedores-ras y el ejercicio de identificación y/o caracterización. Los puntos de intervención corresponden a: Jornada de identificación y caracterización FERIA RAFAEL URIBE, donde se identificaron 21 personas en total, de las cuales 13 son mujeres y 8 hombres. Jornada de caracterización FERIA TUNJUELITO en total se identificaron 25 personas de las cuales 18 son mujeres y 7 hombres. Jornada de caracterización Intervención FERIA USME donde se identificaron 25 personas en total, de las cuales 11 son mujeres y 14 hombres.  Jornada de caracterización FERIA DE REACTIVACION ECONOMICA DIA DE LA RAZA, en la localidad de candelaria en donde se identificaron 24 personas de las cuales 19 son mujeres y 5 hombres. Jornada de caracterización FERIA DEL VENDEDOR INFORMAL PUENTE ARANDA en donde se identificaron 15 personas de las cuales 12 son mujeres y 3 hombres. Jornada de identificación. FERIA No 2 REACTIVACIÓN ECONOMICA BARRIOS UNIDOS en donde se identificó una mujer. Jornada de caracterización FERIA REACTIVACIÓN ECONÓMICA DE SUBA en donde se identificaron 6 personas de las cuales 5 son mujeres y 1 hombres, para un total de 105 vendedores-ras informales de los cuales 68 son mujeres vendedoras informales identificadas y/o caracterizadas y ofertadas de acuerdo con el portafolio de servicios del IPES y 36 hombres. Esto permitió caracterizar a 428 personas de las cuales 215 son mujeres. 
Para el mes de noviembre se desarrollaron 04 jornadas de Identificación y caracterización, En total se identificaron de 384 personas en coordinación con las alcaldías locales de Teusaquillo, Fontibón y Chapinero. Las jornadas de identificación permitieron realizar la oferta de servicios del IPES a los- las vendedores-ras informales ocupantes del espacio público, la actualización de datos de los vendedores-ras y el ejercicio de identificación y/o caracterización. Los puntos de intervención corresponden a: Jornada de identificación y caracterización sector Calle Galerías y Calle 51, donde se identificaron 54 personas en total, de las cuales 44 son mujeres y 10 hombres. Jornada de caracterización Centro Fontibón en total se identificaron 105 personas de las cuales 54 son mujeres y 51 son hombres. Jornada de caracterización Intervención Salitre Greco donde se identificaron 159 personas en total, de las cuales 92 son mujeres y 67 hombres. Jornada de Actualización de datos sede calle 73:  donde se identificaron 16 personas de las cuales 11 son mujeres y 5 hombres, para un total de 384 vendedores-ras informales de los cuales 203 son mujeres vendedoras informales identificadas y/o caracterizadas y ofertadas de acuerdo con el portafolio de servicios del IPES y 181 hombres.</t>
  </si>
  <si>
    <t xml:space="preserve">PRIMER TRIMESTRE: Se realizaron jornadas de articulación con la Casa de Igualdad de oportunidades - CIOM en las plazas de mercado Veinte de Julio, Concordia, El Carmen  y Ferias, con el fin de socializar la ruta de atención en violencias dentro de cada plaza de mercado, así mismo se socializó por parte de los profesionales del equipo Psicosocial SESEC- el Decreto 166/2010 Política Pública Mujeres y Equidad de Género en el Distrito Capital. 
SEGUNDO TRIMESTRE: Se llevaron a cabo jornadas de sociliazación del Decreto 166/2010 Política Pública Mujeres y Equidad de género en el Distrito Capital, realizadas en las plazas de mercado distritales: Ferias, Fontibón, Cruces, Trinidad Galán, Kennedy, Quirigua, Restrepo y Veinte de Julio; así mismo se lleva a cabo en la PDM La Perseverancia sin registro de asistencia. Durante este período no se llevó a cabo jornada de articulación con la Secretaría de la mujer - Casa de Igualdad de oportunidades, debido a restricciones dadas por la Secretaria en atención al pico de la pandemia por Covid.
TERCER TRIMESTRE: Durante el mes de agosto, continúa la articulación con la Casa de Igualdad de oportunidades para la Mujer de la Localidad de Barrios Unidos, con el fin de atender a todas las mujeres comerciantes y dependientes de la plaza de mercado 7 de agosto, jornada realiada el día 01/09/2021 con 36 mujeres, a quienes se les brindó asesoría legal y psicológica de igual forma, se llevaron  a cabo jornada de socialización del Decreto 166/2010 Política Pública de Mujer y Equidad de Género en el Distrito Capital así como la ruta de prevención de violencia hacia la mujer. los días 01/09/2021 en la PDM 7 de agosto a 25 mujeres, el 14/09/2021 a 9 mujeres en la pdm Ferias y el 17/09/2021 a 15 mujeres en la PDM Fontibón. A la fecha 30 de septiembre se han socializado 631 comerciantes y dependientes de los cuales 39 son hombres.
CUARTO TRIMESTRE: 
Durante el mes de octubre, continúa la socialización del  Decreto 166/2010 Política Pública de Mujer y Equidad de Género en el Distrito Capital haciendo especial énfasis en los derechos de las mujeres, brindando orientación sobre la línea Púrpura a  todas las mujeres comerciantes y dependientes de las plazas de mercado  distritales. Plaza de mercado 12 de octubre se sensibilizaron a 15 mujeres, en la plaza de mercado Santander a 14 mujeres, en la Plaza de mercado Ferias a 13 mujeres; así mismo en las plazas de mercado Quirigua a 8 mujeres y 2 hombres, en Trinidad Galán a 10 mujeres y 2 hombres, en la plaza de mercado Kennedy a 8 mujeres y 2 hombres, y en la Plaza de mercado Restrepo a 11 mujeres y 6 hombres. 
Durante el mes de noviembre, se lleva a cabo la socialización de la Ruta de atención a mujeres víctimas de violencia y en riesgo de Feminicidio en el distrito capital y se continúa la socialización del  Decreto 166/2010 Política Pública de Mujer y Equidad de Género en el Distrito Capital haciendo especial énfasis en los derechos de las mujeres, birindando orientación sobre la línea Púrpura a  todas las mujeres comerciantes y dependientes de las plazas de mercado  distritales. Plaza de mercado 12 de octubre se sensibilizaron a 10 mujeres, en la plaza de mercado Fontibón a 10 mujeres, en la Plaza de mercado Ferias a 8 mujeres; así mismo en las plazas de mercado Quirigua a 9 mujeres y 4 hombres, en Trinidad Galán a 10 mujeres, en la plaza de mercado Kennedy a 9 mujeres y 2 hombres, en la plaza de mercado Concordia a 10 mujeres y en la Plaza de mercado Restrepo a 4 mujeres y 6 hombres. 
Durante el mes de diciembre, continúa la articulación con la Casa de Igualdad de oportunidades para la Mujer de la Localidad de Santafé, con el fin de atender a todas las mujeres comerciantes y dependientes de la plaza de mercado  La Concordia, jornada realizada el día 16/12/2021 con 17 mujeres, a quienes se les brindó orientación sobre la Ruta de atención a mujeres víctimas de violencia y en riesgo de Feminicidio, así como la orientación en derechos de las mujeres contemplados en el Decreto 166/2010; de igual forma las profesionales de la Casa de igualdad de Oportunidades, brindaron asesoría legal y psicológica a las mujeres que fueron socializadas y quienes solicitaron apoyo por parte de la CIOM. Así mismo, se socializó el Decreto 166/2010 Política Pública de Mujer y Equidad de Género en el Distrito Capital  en las Plazas de Mercado  PDM 7 de agosto a 10 mujeres,  en la pdm Ferias a 10 mujeres, en la pdm Concordia a 9 mujeres 5 mujjeres en la PDM Fontibón, de igual manera en la pdm 12 de octubre a 10 mujeres, Santander 8 mujeres, Trinidad Galán 7 mujeres, Restrepo 8 mujeres y 2 hombres, y en la PDM Kennedy a 3 mujeres y 5 hombres. </t>
  </si>
  <si>
    <t>PRIMER TRIMESTRE: Durante el primer trimestre de 2021, debido al aislamiento preventivo asociado a la pandemia por COVID no fue posible la prestación de los servicios de la  Agencia Publica de Gestión y Colocación del Distrito “ Bogotá Trabaja”  de manera presencial, sin embargo siguió funcionando en el marco de las medidas establecidas por concepto de la cuarentena, atendiendo de manera virtual a través de la página www.bogotatrabaja.gov.co.
Actividades realizadas durante el 1 trimestre de 2021:
En articulación con Secretaría Distrital de la Mujer se han recibido bases de datos para  ingresar a la ruta de empleabilidad y trabajo funcional con diferentes temáticas. Adicional se han realizado ferias y jornadas en las diferentes localidades como son:
1. San Cristobal la cual se realizo el dia 13/03/ 2021 en la cual se atendieron 8 personas, lugar parque los liobertadores, parque la gloria, San Blas parque aguas claras.
2. Engativa: se realizo el dia 13/03/2021  en la cual se atendieron 6 personas, lugar Casa de juventud.
3. Kennedy: se realizo el dia 18/03/2021 , se atendieron 334 personas en el colegio INEM.
SEGUNDO TRIMESTRE: Durante el segundo trimestre del año 2021, se participado en dos jornadas de socialización con invitación de mujeres de las localidades de Fontibón, Tunjuelito, Bosa, Suba, Kennedy, Antonio Nariño y Usaquén. 
TERCER TRIMESTRE: Durante el tercer trimestre del año 2021, se participo en dos ferias de empleo en las localidades de engativa el dia 4 de agsoto y en la localidad de los martires el 30 de Julio. 
CUARTO TRIMESTRE: 
Durante el cuarto trimestre se realizaron 4 ferias laborales en distintas localidades, lo que ha permitido la prestación del servicio a distintas mujeres, a continuación se relacionan la ferias a las cuales las habitantes locales fueron participes: 
Suba 20 de noviembre 
Usme 21 de noviembre 
Ciudad Bolivar 7 de diciembre 
Chapinero 18 de diciembre</t>
  </si>
  <si>
    <t>PRIMER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SEGUNDO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TERCER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CUARTO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t>
  </si>
  <si>
    <t xml:space="preserve">PRIMER TRIMESTRE: Durante el primer trimestre de 2021, debido al aislamiento preventivo asociado a la pandemia por COVID no fue posible la prestación de los servicios de la  Agencia Publica de Gestión y Colocación del Distrito “ Bogotá Trabaja”  de manera presencial, sin embargo siguió funcionando en el marco de las medidas establecidas por concepto de la cuarentena, atendiendo de manera virtual a través de la página www.bogotatrabaja.gov.co.
A traves de la Ruta de Empleabilidad implementada por la Agenica "Bogotá Trabaja" , se obtuvieron los siguientes resultados durante el 1 trimestre de 2021 :
1.  Numero de personas registradas: 6583.
2. Número de personas Formadas en competencias blandas y transversales 297.
3. Número de personas con formación laboralmente: 364.
4. Número de personas remitidas: 3236.
5. Número de personas vinculadas  laboralmente: 83.  
6. Numero de personas orientadas: 1276
SEGUNDO TRIMESTRE: A traves de la Ruta de Empleabilidad implementada por la Agenica "Bogotá Trabaja" , se obtuvieron los siguientes resultados durante el segundo trimestre de 2021 :
1.  Numero de personas registradas: 3008
2. Número de personas Formadas en competencias blandas y transversales 173
3. Número de personas con formación laboralmente: 140
4. Número de personas remitidas: 840
5. Número de personas vinculadas  laboralmente: 1553. 
TERCER TRIMESTRE: A traves de la Ruta de Empleabilidad implementada por la Agenica "Bogotá Trabaja" , se obtuvieron los siguientes resultados durante el tercer trimestre de 2021 :
1.  Numero de personas registradas: 4909
2. Número de personas Formadas en competencias blandas y transversales: 1021
3. Número de personas formadas laboralmente:  1258
4. Número de personas remitidas: 1488
5. Número de personas vinculadas  laboralmente: 2215
Numero de personas orientadas laboralmente: 687 
CUARTO TRIMESTRE: 
Desde la APED se avanza en la ejecución de dos proyectos dirigidos específicamente a mujeres que son:
1. Mujeres en el sector construcción, contactando 237 mujeres y gestionando 397 puestos de trabajo para el sector de la construcción. 
2. El siguiente proyecto es conectar mujeres para el sector BPO, al dia de hoy hemos contactado 108 mujeres con 2400 puestos de trabajo.
Con la gestión de Subdirección de Empleo y Formación a traves de los programas y estrategias de empleabilidad como la Ruta de Empleabilidad implementada por la Agencia "Bogotá Trabaja" , se obtuvieron los siguientes resultados durante el cuarto trimestre de 2021 :
1. REGISTRADAS AGENCIA DE EMPLEO: 4936
2. REMITIDAS: 1205
3. VINCULADAS A PROCESOS DE EMPLEO (PROMOVIDOS): 10803
4. ORIENTADOS: 757
Desde la Subdirección de Empleo y formación el día 4 de noviembre de 2021, se llevó acabo en articulación con la secretaria de la mujer para realizar una caacitación y sensibilización a los colaboradores de la Agencia pública de Empleo respecto al enfoque diferencial y de género, con énfasis en la población Trans, brindando herramientas prácticas desde el lenguaje inclusivo y la atención inclusiva. 
Adicionalmente, se trabaja en la realización del convenio con las Cajas de Compensación Familiar (CCF) que operan en la ciudad para la implementación de los programas Impulso al Empleo, creado para llevar los servicios de gestión y colocación que ofrecen las agencias de empleo de las CCF a los buscadores de empleo, el cual tiene un énfasis en mujeres y jóvenes.Nos encontramos trabajando en el enriquecimiento y puesta en marcha de programas que fortalecen las acciones y permiten el logro de metas como el enfoque de financiación basada en resultados.
</t>
  </si>
  <si>
    <t xml:space="preserve">PRIMER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SEGUNDO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TERCER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CUARTO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t>
  </si>
  <si>
    <t>PRIMER TRIMESTRE: Los talleres de educación e inclusión financiera  le permiten al participante   desarrollar actividades pedagógicas sobre conceptos básicos financieros, de administración y economía, diseñados para que la población y los pequeños empresarios generen ideas, proyectos y administren sus finanzas adecuadamente. Por medio de esta herramienta, se contribuye a la educación y a la formalización de las unidades productivas como quiera que a través de estos espacios se forman conocimientos, desarrollan habilidades y capacidades tales como: ahorro, mecanismos de financiación, presupuesto, planificación financiera, toma de decisiones financieras, oportunidades de inversión, análisis de riesgos, que permiten desarrollar habilidades financieras que refuerzan algunas capacidades en la creación y desarrollo de esquemas asociativos y/o empresariales o personales.
SEGUNDO TRIMESTRE: Los talleres de educación e inclusión financiera  le permiten al participante   desarrollar actividades pedagógicas sobre conceptos básicos financieros, de administración y economía, diseñados para que la población y los pequeños empresarios generen ideas, proyectos y administren sus finanzas adecuadamente. Por medio de esta herramienta, se contribuye a la educación y a la formalización de las unidades productivas como quiera que a través de estos espacios se forman conocimientos, desarrollan habilidades y capacidades tales como: ahorro, mecanismos de financiación, presupuesto, planificación financiera, toma de decisiones financieras, oportunidades de inversión, análisis de riesgos, que permiten desarrollar habilidades financieras que refuerzan algunas capacidades en la creación y desarrollo de esquemas asociativos y/o empresariales o personales.
TERCER TRIMESTRE: Durante el tercer trimestre, se realizaron noventa y dos (92) talleres y/o capacitaciones en educación financiera en modalidad virtual y presencial en las diferentes localidades. Se contó con la participación de mil treinta y dos (1032) mujeres, cuarenta y seis (46) de ellas con algún tipo de discapacidad, diéciseis (16) mujeres pertenecientes a grupos y/o cabildos indígenas, quince (15) pertenecientes a la etnia Negro Afrocolombiano, una (1) de ellas raizal. Adicional. se contó con la participación de quince (15) mujeres pertenecientes a los sectores sociales LGBTI, treinta y ocho (38) mujeres al cuidado de niños y niñas, setenta y cinco (75) cuidadoras de personas en discapacidad, cuarenta y tres (43) cuidadoras de personas mayores, una (1) mujer en ejercicio de prostitución, cinco (5) mujeres recicladoras, veinte (20) mujeres vendedoras informales, trece (13) mujeres artistas, una (1) mujer miembro de culturas urbanas  cinco (5) mujeres habtantes de calle, ciento ochenta y seis (186) mujeres cabezas de familia, cinco (5) mujeres en embarazo, una (1) mujer reinsertada y cincuenta y dos (52) mujeres víctimas de conflicto armado, identificadas en el registro SUIM (Sistema Unificado de Información Misional)
CUARTO TRIMESTRE: 
Durante el cuarto trimestre del año 2021, se realizaron setenta y ocho (78) talleres y/o capacitaciones en educación financiera en modalidades virtual y presencial en las diferentes localidades de la ciudad de Bogotá. Se contó con la participación de cuatro mil novecientas treinta y seis (4936) mujeres, seiscientos treinta (630) mujeres adultas, Ciento treinta y seis (136) mujeres jóvenes, ciento quince mujeres (115) con algún tipo de discapacidad, doce (12) mujeres pertenecientes a grupos y/o cabildos indígenas, veinte (20) pertenecientes a la etnnia Negro Afrocolombiano, Cinco (5) mujeres palenqueras y dos (2) de ellas raizales, veinte (20) mujeres pertenecientes a los sectores sociales LGBTI, ciento veinte (120) de ellas víctimas de conflicto armado, setenta y dos (72) mujeres cuidadoras de personas en discapacidad, quinientas quince (15) mujeres madres cabezas de familia. Estas mujeres están caracterizadas e identificadas en el aplicativo SUIM (Sistema  Unificado de Información Misional).
Durante el mes de octubre del año 2021, se realizó el programa Miacademia del progreso para mujeres de la Loc. de Bosa, en el cual participaron treinta mujeres y se dieron los siguientes temas: 
1. “Psicología para las finanzas”, fortalece las habilidades blandas, el manejo de las emociones, estrés financiero, toma de decisiones financieras para el desarrollo de sus negocios, ideas y/o emprendimientos.
2. “Conciencia financiera”, brinda herramientas financieras que ayudarán en el fortalecimiento y desarrollo de habilidades y destrezas para el uso de las herramientas de ahorro y presupuesto y de igual manera, permitir organizar de una manera adecuada las finanzas personales y así determinar factores externos e internos que nos ayudan a fortalecer las cuentas a mensual, quincenal, semanal y diario.
3. “Endeudamiento responsable e inteligente”, permite concientizar al participante para que pueda establecer buenas prácticas para el acceso al crédito y su importancia para el cumplimiento de metas y objetivos y a través de ejercicios prácticos conocer su capacidad de endeudamiento y capacidad de pago, teniendo en cuenta que son los pasos más importantes para ser responsables en nuestras finanzas personales.
4. “Empoderándome de las cifras”, brinda herramientas que ayudarán al desarrollo de las actividades financieras y económicas, llevando un registro de los costos y gastos del negocio así lograr conocer oportunidades para disminuir y optimizar los ingresos.
5. “Asegurando mi bienestar y el de mi familia”, sensibiliza a los participantes en cuanto a los riesgos habituales que se corren frente a calamidades de la unidad productiva de negocio y familiar, destacando la importancia de estar protegidos en caso de situaciones o eventos inesperados; concientizando acerca de la importancia de los seguros en las diferentes etapas de la vida.
6. “Dignidad que deseo tener para mi futuro”, sensibiliza a los participantes de la importancia de empezar a cotizar para una vejez y jubilación digna y calidad de vida para ellos y sus familias, de igual manera conocer la diferencia entre los diferentes fondos de pensiones y sus beneficios.
7. “Microempresarios con visión”, brinda herramientas contables y financieras, las cuales van más allá del cumplimiento de las normas y de requisitos de las entidades que ejercen control y vigilancia, además propicia el desenvolvimiento práctico dentro de las normas contables y financieras a los microempresarios.
8. Clausura: cierre y entrega de certificados de asistencia de los siete módulos educación financiera micro finanzas.
Durante el mes de noviembre se dictó el taller #Empoderamiento femenino", el cual habla sobre la importancia de la mujer en la sociedad, en las decisiones y en las finanzas, logrando impactar así a nueve (9) mujeres que se desempeñan en actividades sexuales pagas, treinta y tres (33) mujeres madres cabeza de hogar en las localidades de Bosa y Tunjuelito y siete (7) mujeres víctimas de conflicto armado de la Loc. Ciudad Bolívar.
Durante noviembre de 2021, se realizaron dos talleres denominados "Resiliencia" y "Empoderamiento femenino" con los cuales se impactó a setenta y nueve (79) mujeres de todas las localidades de Bogotá, esto en conmemoración del mes de la no violencia contra la mujer. Se desarrollaron de manera virtual.</t>
  </si>
  <si>
    <t xml:space="preserve">PRIMER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poseen emprendimientos y/o unidades productivas.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Sin reporte. 
SEGUNDO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poseen emprendimientos y/o unidades productivas.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Sin reporte. 
TERCER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poseen emprendimientos y/o unidades productivas.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CUARTO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poseen emprendimientos y/o unidades productivas.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t>
  </si>
  <si>
    <t xml:space="preserve">PRIMER TRIMESTRE: “Unidos por Bogotá” 
Desde la SFIF se continúan evaluando estrategias de reactivación económica para otros sectores de la población del Distrito Capital que mitiguen el impacto de la continua Emergencia Social, Económica y Ecológica, por lo que  el pasado 30 de noviembre de 2020 se suscribió un nuevo convenio con el Fondo Nacional de Garantías – (“FNG”) denominado “Unidos por Bogotá”; el cual cuenta con 1.689 millones de pesos como aporte de apalancamiento por parte de la Secretaria Distrital de Desarrollo Económico – (“SDDE”). 
El programa “Unidos por Bogotá” tiene por objeto aunar esfuerzos interadministrativos entre la SDDE y el FNG para apoyar las operaciones de financiamiento otorgadas a personas naturales como trabajadores independientes del Distrito Capital; con el fin de cubrir de forma única anticipada el valor de la comisión de la garantía requerida por los intermediarios financieros para respaldar los créditos y financiar sus proyectos productivos en los términos y condiciones descritas en el convenio. Con los recursos aportados por la SDDE se cubrirá el 20% del valor de las comisiones de las garantías que el FNG emita dentro del programa, con el fin de amparar los créditos de los empresarios domiciliados en la ciudad de Bogotá D.C.; teniendo en cuenta que el Gobierno Nacional asume el 75% y el empresario el 5% restante del valor de la comisión de la garantía. Con la garantía “Unidos por Bogotá” se espera beneficiar a 7.000 mil trabajadores independientes de todas las localidades durante el año 2021. 
En el siguiente enlace de consulta se pueden encontrar las entidades financieras habilitadas para tramitar las garantías con el FNG https://www.fng.gov.co/intermediariosfinancieros/intermediarios-financieros-clientes-del-fng.  El convenio inicio el 30 nov de 2020 y termina el 30 de  junio de 2021
SEGUNDO TRIMESTRE: “Unidos por Bogotá” 
Desde la SFIF se continúan evaluando estrategias de reactivación económica para otros sectores de la población del Distrito Capital que mitiguen el impacto de la continua Emergencia Social, Económica y Ecológica, por lo que  el pasado 30 de noviembre de 2020 se suscribió un nuevo convenio con el Fondo Nacional de Garantías – (“FNG”) denominado “Unidos por Bogotá”; el cual cuenta con 1.689 millones de pesos como aporte de apalancamiento por parte de la Secretaria Distrital de Desarrollo Económico – (“SDDE”). 
El programa “Unidos por Bogotá” tiene por objeto aunar esfuerzos interadministrativos entre la SDDE y el FNG para apoyar las operaciones de financiamiento otorgadas a personas naturales como trabajadores independientes del Distrito Capital; con el fin de cubrir de forma única anticipada el valor de la comisión de la garantía requerida por los intermediarios financieros para respaldar los créditos y financiar sus proyectos productivos en los términos y condiciones descritas en el convenio. Con los recursos aportados por la SDDE se cubrirá el 20% del valor de las comisiones de las garantías que el FNG emita dentro del programa, con el fin de amparar los créditos de los empresarios domiciliados en la ciudad de Bogotá D.C.; teniendo en cuenta que el Gobierno Nacional asume el 75% y el empresario el 5% restante del valor de la comisión de la garantía. Con la garantía “Unidos por Bogotá” se espera beneficiar a 7.000 mil trabajadores independientes de todas las localidades durante el año 2021. 
En el siguiente enlace de consulta se pueden encontrar las entidades financieras habilitadas para tramitar las garantías con el FNG https://www.fng.gov.co/intermediariosfinancieros/intermediarios-financieros-clientes-del-fng.  El convenio inicio el 30 nov de 2020 y termina el 30 de  junio de 2021
TERCER TRIMESTRE: Continuamos socializando convenio  :  Desde la SFIF se continúan evaluando estrategias de reactivación económica para otros sectores de la población del Distrito Capital que mitiguen el impacto de la continua Emergencia Social, Económica y Ecológica, por lo que  el pasado 30 de noviembre de 2020 se suscribió un nuevo convenio con el Fondo Nacional de Garantías – (“FNG”) denominado “Unidos por Bogotá”; el cual cuenta con 1.689 millones de pesos como aporte de apalancamiento por parte de la Secretaria Distrital de Desarrollo Económico – (“SDDE”). 
El programa “Unidos por Bogotá” tiene por objeto aunar esfuerzos interadministrativos entre la SDDE y el FNG para apoyar las operaciones de financiamiento otorgadas a personas naturales como trabajadores independientes del Distrito Capital; con el fin de cubrir de forma única anticipada el valor de la comisión de la garantía requerida por los intermediarios financieros para respaldar los créditos y financiar sus proyectos productivos en los términos y condiciones descritas en el convenio. Con los recursos aportados por la SDDE se cubrirá el 20% del valor de las comisiones de las garantías que el FNG emita dentro del programa, con el fin de amparar los créditos de los empresarios domiciliados en la ciudad de Bogotá D.C.; teniendo en cuenta que el Gobierno Nacional asume el 75% y el empresario el 5% restante del valor de la comisión de la garantía. Con la garantía “Unidos por Bogotá” se espera beneficiar a 7.000 mil trabajadores independientes de todas las localidades durante el año 2021. 
En el siguiente enlace de consulta se pueden encontrar las entidades financieras habilitadas para tramitar las garantías con el FNG https://www.fng.gov.co/intermediariosfinancieros/intermediarios-financieros-clientes-del-fng.  El convenio inicio el 30 nov de 2020 y termina el 30 de  junio de 2021
 Adiionalmente se socializo convenio "Bogotá Adelante", cuyo objeto es establecer los términos de la cooperación entre Bancóldex y la Secretaría para poner en marcha la línea de crédito para las micro, pequeñas y medianas empresas domiciliadas en el territorio que comprende la ciudad de Bogotá D.C. que requieran de recursos para financiar sus necesidades de capital de trabajo, activos fijos y/o sustitución de pasivos. No contamos  con la caracterización de la población que accede a crédito , la entidad financiaera no suministra esta información. 
CUARTO TRIMESTRE: 
Durante el cuarto trimestre del año 2021, ciento veintinueve (129) mujeres se beneficiaron con el programa Unidos por Bogotá, el  cual va dirigido para trabajadores independientes del distrito capital.
El programa “Unidos por Bogotá” tiene por objeto aunar esfuerzos interadministrativos entre la SDDE y el FNG para apoyar las operaciones de financiamiento otorgadas a personas naturales como trabajadores independientes del Distrito Capital; con el fin de cubrir de forma única anticipada el valor de la comisión de la garantía requerida por los intermediarios financieros para respaldar los créditos y financiar sus proyectos productivos en los términos y condiciones descritas en el convenio. Con los recursos aportados por la SDDE se cubrirá el 20% del valor de las comisiones de las garantías que el FNG emita dentro del programa, con el fin de amparar los créditos de los empresarios domiciliados en la ciudad de Bogotá D.C.; teniendo en cuenta que el Gobierno Nacional asume el 75% y el empresario el 5% restante del valor de la comisión de la garantía. Con la garantía “Unidos por Bogotá” se espera beneficiar a 7.000 mil trabajadores independientes de todas las localidades durante el año 2021. 
En el siguiente enlace de consulta se pueden encontrar las entidades financieras habilitadas para tramitar las garantías con el FNG https://www.fng.gov.co/intermediariosfinancieros/intermediarios-financieros-clientes-del-fng.  El convenio inició su segunda etapa en el mes de septiembre y finaliza el 31 de diciembre del vigente año.
 Adicionalmente se socializo el convenio "Bogotá Adelante", cuyo objeto es establecer los términos de la cooperación entre Bancóldex y la Secretaría para poner en marcha la línea de crédito para las micro, pequeñas y medianas empresas domiciliadas en el territorio que comprende la ciudad de Bogotá D.C. que requieran de recursos para financiar sus necesidades de capital de trabajo, activos fijos y/o sustitución de pasivos. No contamos  con la caracterización de la población que accede a crédito , la entidad financiaera no suministra esta información. </t>
  </si>
  <si>
    <t xml:space="preserve">PRIMER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No hay ningun tipo de discriminación hacia las personas que deseen participar de las actividades programadas  por la SFIF.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Sin reporte. 
SEGUNDO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No hay ningun tipo de discriminación hacia las personas que deseen participar de las actividades programadas  por la SFIF.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Sin reporte. 
TERCER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No hay ningun tipo de discriminación hacia las personas que deseen participar de las actividades programadas  por la SFIF.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OTROS:
CUARTO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No hay ningun tipo de discriminación hacia las personas que deseen participar de las actividades programadas  por la SFIF. La Oferta de servicios se encuentra publicadan en la pagina web de la entidad :  http://www.desarrolloeconomico.gov.co/transparencia/informacion-interes/convocatorias 
ENFOQUE DIFERENCIAL: Todas las poblaciones pueden accerder a la oferta de servicios de la SFIF, que se encuentra publicada en la pagina web de la entidad:
http://www.desarrolloeconomico.gov.co/transparencia/informacion-interes/convocatorias </t>
  </si>
  <si>
    <t>PRIMER TRIMESTRE: 1. Desde la SIFRE y  en articulacion con el IPES., se gestiono un espacio en la plazoleta las nieves para una feria de la mujer donde participaron  mujeres de la población indígena y afros; en total participaron 20 mujeres.
2. Participación  en los Mercados temporales,  Plan Piloto de Artesanos en el marco de la  Estrategia Bogotá a Cielo Abierto en las  localidades de Usaquén, Chapinero y Suba, han participado 168 mujeres  artesanas 
SEGUNDO TRIMESTRE: 1. Participación  en los Mercados temporales,  Plan Piloto de Artesanos en el marco de la  Estrategia Bogotá a Cielo Abierto en las  localidades de Usaquén, Chapinero y Suba, han participado 257 mujeres  artesanas.  
El dato es acumuklable, ya que participan las mismas mujeres  en los diferentes mercados.
A 30 de junio de 2020 están participando 
TERCER TRIMESTRE: 1. Participación pqara el tercer trimestre  en los Mercados temporales,  Plan Piloto de Artesanos en el marco de la  Estrategia Bogotá a Cielo Abierto en las  localidades de Usaquén, Chapinero, Engativá, Kennedy y Suba, han participado 300  mujeres  artesanas.  
2.  Participarodn en la feria artesanal y gastronómica  del terminal 27 mujeres de diferentes sectores
El dato es acumuklable, ya que participan las mismas mujeres  en los diferentes mercados.
A 30 de septiembre  de 2020 están participando  300 mujeres + 27 que participaron en la feria artesanal de terminal.  
CUARTO TRIMESTRE: 
Sin reporte</t>
  </si>
  <si>
    <t xml:space="preserve">PRIMER TRIMESTRE:
ENFOQUE DE DERECHOS: No aplica
ENFOQUE DE GÉNERO: Los programas de la SDDE no  presentan discriminación y ni exclusión de género,  las acciones planeadas y ejecutadas en sus programas cuentan con condiciones de equidad, donde hombres y mujeres tengan la libertad de ejercer sus derechos .
ENFOQUE DIFERENCIAL: Se han  desarrollado espacios de comercialización dirigido a la población femenina, permitiendo la atención diferencial
OTROS: Sin reporte. 
SEGUNDO TRIMESTRE:
ENFOQUE DE DERECHOS: No aplica
ENFOQUE DE GÉNERO: Los programas de la SDDE no  presentan discriminación y ni exclusión de género,  las acciones planeadas y ejecutadas en sus programas cuentan con condiciones de equidad, donde hombres y mujeres tengan la libertad de ejercer sus derechos .
ENFOQUE DIFERENCIAL: Se han  desarrollado espacios de comercialización dirigido a la población femenina, permitiendo la atención diferencial
OTROS: Sin reporte. 
TERCER TRIMESTRE: 
ENFOQUE DE DERECHOS: No aplica
ENFOQUE DE GÉNERO: Los programas de la SDDE no  presentan discriminación y ni exclusión de género,  las acciones planeadas y ejecutadas en sus programas cuentan con condiciones de equidad, donde hombres y mujeres tengan la libertad de ejercer sus derechos .
ENFOQUE DIFERENCIAL: Se han  desarrollado espacios de comercialización dirigido a la población femenina, permitiendo la atención diferencial
OTROS:
CUARTO TRIMESTRE: 
ENFOQUE DE DERECHOS: No aplica
ENFOQUE DE GÉNERO: Los programas de la SDDE no  presentan discriminación y ni exclusión de género,  las acciones planeadas y ejecutadas en sus programas cuentan con condiciones de equidad, donde hombres y mujeres tengan la libertad de ejercer sus derechos .
ENFOQUE DIFERENCIAL: Se han  desarrollado espacios de comercialización dirigido a la población femenina, permitiendo la atención diferencial
OTROS: Sin reporte. </t>
  </si>
  <si>
    <t>PRIMER TRIMESTRE: En el primer trismestre del año 2021, no se han realizado mercados campesinos con enfoque de género (femenino), de igual forma se logró la participación de 56 mujeres campesinas en varios mercados campesinos.
Puntos de mercados campesinos Plaza de Artesanos, Parque de Alcalá, Parque Fundacional de Fontibón, logrando ventas por más de $ 133.429.964 pesos MCTE. 
SEGUNDO TRIMESTRE: En el segundo trismestre del año 2021, no se han realizado mercados campesinos con enfoque de género (femenino), de igual forma se logró la participación de 74 mujeres campesinas en varios mercados campesinos. 
Puntos de mercados campesinos Plaza de Artesanos, Plaza de Mercado Restrepo, Plaza de Mercado San Carlos, Plaza de Kennedy, Plaza del 20 de julio  Parque de Alcalá, Parque Fundacional de Fontibón, Parque Olaya, Parque Salitre III Sector, Parque Villa del Río, Floraria y Bosa Laureles.  logrando ventas por más de $ 151.269.650 pesos MCTE. 
TERCER TRIMESTRE: "En el Tercer Trimestre del año 2021, Se logró la participacion de 266 mujeres provenientes de la región central en los mercados campesinos, participando en los siguientes puntos. Bosa Laureles, Boyacá Real, Centro Comercial El Ensueño, Centro Comercial Gran Plaza, Centro Comercial Viva, Jardín Botánico, Parque Milenta, Parque de Alcalá, Parque Fundacional de Engativá, Parque Fundacional de Fontibón, Parque Fundacional de Suba, Parque La Esmeralda,Parque La Valvanera, Parque Olaya, Parque Principal de Usaquén, Parque Público Gratamira,Parque Salitre III Sector, Parque Superman Salitre III Sector, Parque Urbanización Pontevedra,Parque Villas de Granada, Parques de Bogotá, Plaza 20 de Julio, Plaza de Artesanos, Plaza de San Carlos, Plaza Kennedy, Plazoleta Los Rosales, Plazoleta Lourdes, Secretaria Distrital de Salud y  Suba Tibabuyes de igual forma participaron un total de Afrocolombianas 7 mujeres, Indígenas 8 mujeres, Palenquelo y Raizal un total 2 mujeres.
Logrando ventas por un valor de $ 438.834.513 COP entre procesados y frescos, Asi mismo se informa que durante el mes de Julio se realizo 1 Mercado Especificamente para la Población de la Mujer en el marco de la equidad de genero"
CUARTO TRIMESTRE: 
En el Cuarto Trimestre del año 2021, Se logró la participacion de 266 mujeres provenientes de la región central en los mercados campesinos, participando en los siguientes puntos. Bosa Laureles, Boyacá Real, Centro Comercial El Ensueño, Centro Comercial Gran Plaza, Centro Comercial Viva, Jardín Botánico, Parque Milenta, Parque de Alcalá, Parque Fundacional de Engativá, Parque Fundacional de Fontibón, Parque Fundacional de Suba, Parque La Esmeralda,Parque La Valvanera, Parque Olaya, Parque Principal de Usaquén, Parque Público Gratamira,Parque Salitre III Sector, Parque Superman Salitre III Sector, Parque Urbanización Pontevedra,Parque Villas de Granada, Parques de Bogotá, Plaza 20 de Julio, Plaza de Artesanos, Plaza de San Carlos, Plaza Kennedy, Plazoleta Los Rosales, Plazoleta Lourdes, Secretaria Distrital de Salud y  Suba Tibabuyes de igual forma participaron un total de Afrocolombianas 7 mujeres, Indígenas 8 mujeres, Palenquelo y Raizal un total 2 mujeres.
Logrando ventas por un valor de $ 438.834.513 COP entre procesados y frescos, Asi mismo se informa que durante el mes de Julio se realizo 1 Mercado Especificamente para la Población de la Mujer en el marco de la equidad de genero"</t>
  </si>
  <si>
    <t>PRIMER TRIMESTRE: 
ENFOQUE DE DERECHOS: No aplica
ENFOQUE DE GÉNERO: Femenino (Mujeres)
ENFOQUE DIFERENCIAL: Eventros (Mercados Campesinos ) con enfoque diferencial en el cual sea liderado por mujeres y las participantes sean mujeres. 
OTROS: Sin reporte. 
SEGUNDO TRIMESTRE:
ENFOQUE DE DERECHOS: No aplica
ENFOQUE DE GÉNERO: Femenino (Mujeres)
ENFOQUE DIFERENCIAL: Eventros (Mercados Campesinos ) con enfoque diferencial en el cual sea liderado por mujeres y las participantes sean mujeres. 
OTROS: Sin reporte. 
TERCER TRIMESTRE: 
ENFOQUE DE DERECHOS: No aplica
ENFOQUE DE GÉNERO: Femenino (Mujeres)
ENFOQUE DIFERENCIAL: Eventros (Mercados Campesinos ) con enfoque diferencial en el cual sea liderado por mujeres y las participantes sean mujeres. 
OTROS:
CUARTO TRIMESTRE: 
ENFOQUE DE DERECHOS: No aplica
ENFOQUE DE GÉNERO: Femenino (Mujeres)
Realización de Mercado Campesino con enfoque de genero en el cual fue liderado por mujeres y con participantes de las mismas, espacio generado para ellas, ademas de participaci[on en los mercados campesinos frecuentes.
ENFOQUE DIFERENCIAL: sin reporte
OTROS:</t>
  </si>
  <si>
    <t>PRIMER TRIMESTRE: Se desarrollaron los instrumentos de diagnóstico que permiten adelantar los procesos contractuales para el desarrollo de procesos de fortalecimiento productivo a organizaciones campesinas, productores individiduales, transformadores de alimentos, comerciantes minoristas y restaurantes barriales
SEGUNDO TRIMESTRE: Se desarrollaron los instrumentos de diagnóstico que permiten adelantar los procesos contractuales para el desarrollo de procesos de fortalecimiento productivo a organizaciones campesinas, productores individiduales, transformadores de alimentos, comerciantes minoristas y restaurantes barriales
TERCER TRIMESTRE: Desde la Subdirección de Abastecimiento Alimentario se formulo el Convenio 315, suscrito entre la SDDE y Colombia Productiva, el cua, esta proximo a iniciar su ejecución, en donde se fortaleceran unidades productivas laborado por mujeres. 
a Subdirección de Economía Rural realizó la convocatoria de fortalecimiento productivo para la cual la meta del 2021 es de 250 unidades productivas, actualmente se esta revisando las unidades que esten a cargo de mujeres para el reporte en el cuarto trimestre del año 
CUARTO TRIMESTRE: 
Desde la Subdirección de Abastecimiento Alimentario se formulo el Convenio 515, suscrito entre la SDDE y Colombia Productiva con fecha de inicio del 22 de Septiembre del 2021. a partir de lo anterior se ha realizado lo siguiente: 
Desde el programa Fortalecimiento integral (Social, Productivo, comercial y ambiental) de Agroredes se tienen los siguientes datos:
57 redes con participación de Mujeres / 60 intervenidas a partir de convocatoria = 95 %.
En cuanto a encadenamientos comerciales generados en el año 2021 se registraron 47 Unidades Productivas gestionadas por mujeres / 99 = 47,4% de las cuales (8) el 17 % son de Bogotá y las más de otros municipios de la Región.</t>
  </si>
  <si>
    <t>PRIMER TRIMESTRE:
ENFOQUE DE DERECHOS: No aplica
ENFOQUE DE GÉNERO: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
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ENFOQUE DIFERENCIAL: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OTROS: Sin reporte. 
SEGUNDO TRIMESTRE:
ENFOQUE DE DERECHOS: No aplica
ENFOQUE DE GÉNERO: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
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ENFOQUE DIFERENCIAL: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OTROS: Sin reporte. 
TERCER TRIMESTRE: 
ENFOQUE DE DERECHOS: No aplica
ENFOQUE DE GÉNERO: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
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ENFOQUE DIFERENCIAL: Dentro de los criterios de priorización para la selección de beneficiarios se cuenta con las siguientes variables: Producto – categoría – para valorar el tipo de riesgo epidemiológico.  Serán priorizadas aquellas empresas y organizaciones cuyo proceso industrial se desarrolle sobre los siguientes productos alimenticios: Leche y derivados lácteos, derivados cárnicos, procesos de molinería, procesos de obtención de pulpas, derivados de frutas, frutas con tratamientos, grasas, aceites y ceras, productos a base de cereales, raíces, tubérculos y leguminosas, fabricación de panela, bocadillos y similares, café tostado y molido.Informar sobre vinculación de jóvenes, mujeres, población en condiciones de discapacidad, víctimas del conflicto armado, en la fuerza laboral. Cantidad por grupo poblacional. Serán priorizadas aquellas empresas y organizaciones cuya fuerza laboral contemple aspectos de enfoque diferencial. Informar sobre vinculación de población afro, rom, palenqueros, indígenas en la fuerza laboral. Cantidad por grupo poblacional.  Serán priorizadas aquellas empresas y organizaciones cuya fuerza laboral contemple poblaciones étnicas. 
Zona de cobertura comercial de la empresa, canales de comercialización atendidos, interés en compras públicas. 
Serán priorizadas aquellas empresas y organizaciones cuya actividad comercial se desarrolle en la ciudad de Bogotá, y que presente experiencia en canales de consumo masivo e interés en participar de compras públicas. Estado de formalización (Cámara de comercio)  Serán priorizadas aquellas empresas que se encuentren actualmente formalizadas. Tamaño empresarial Serán priorizadas aquellas empresas pertenecientes a la categoría de Micro y pequeñas empresas.Antigüedad en la operación de la mipyme y organizaciones.    Serán priorizadas aquellas empresas y organizaciones con mayor antigüedad. Documento de la última visita de inspección, vigilancia y control realizada por la entidad competente en territorio.  Serán priorizadas aquellas empresas y organizaciones cuya última visita de inspección, vigilancia y control evidencia un porcentaje de cumplimiento igual o superior al 70%. Autorizaciones sanitarias vigentes en caso de contar con ellas.  Serán priorizadas aquellas empresas y organizaciones que no cuenten con autorizaciones sanitarias vigentes. 
OTROS:
CUARTO TRIMESTRE: 
ENFOQUE DE DERECHOS: No aplica
ENFOQUE DE GÉNERO: Ejecución de convenio para la atención y acompañamiento de unidades productivas dirigidas por mujeres relacionado con aspectos, sociales, financieros, ambientales y administrativos. Apoyo para certificarse con INVIMA.
ENFOQUE DIFERENCIAL: no aplica
OTROS: no aplica</t>
  </si>
  <si>
    <t>PRIMER TRIMESTRE: Los talleres de educación e inclusión financiera  le permiten al participante  desarrollar actividades pedagógicas sobre conceptos básicos financieros, de administración y economía, diseñados para que la población y los pequeños empresarios generen ideas, proyectos y administren sus finanzas adecuadamente. Por medio de esta herramienta, se contribuye a la educación y a la formalización de las unidades productivas como quiera que a través de estos espacios se forman conocimientos, desarrollan habilidades y capacidades tales como: ahorro, mecanismos de financiación, presupuesto, planificación financiera, toma de decisiones financieras, oportunidades de inversión, análisis de riesgos, que permiten desarrollar habilidades financieras que refuerzan algunas capacidades en la creación y desarrollo de esquemas asociativos y/o empresariales o personales.
SEGUNDO TRIMESTRE: Los talleres de educación e inclusión financiera  le permiten al participante  desarrollar actividades pedagógicas sobre conceptos básicos financieros, de administración y economía, diseñados para que la población y los pequeños empresarios generen ideas, proyectos y administren sus finanzas adecuadamente. Por medio de esta herramienta, se contribuye a la educación y a la formalización de las unidades productivas como quiera que a través de estos espacios se forman conocimientos, desarrollan habilidades y capacidades tales como: ahorro, mecanismos de financiación, presupuesto, planificación financiera, toma de decisiones financieras, oportunidades de inversión, análisis de riesgos, que permiten desarrollar habilidades financieras que refuerzan algunas capacidades en la creación y desarrollo de esquemas asociativos y/o empresariales o personales.
TERCER TRIMESTRE: Durante el tercer trimestre, se realizaron noventa y dos (92) talleres y/o capacitaciones en educación financiera en modalidad virtual y presencial en las diferentes localidades. Se contó con la participación de mil treinta y dos (1032) mujeres, cuarenta y seis (46) de ellas con algún tipo de discapacidad, diéciseis (16) mujeres pertenecientes a grupos y/o cabildos indígenas, quince (15) pertenecientes a la etnia Negro Afrocolombiano, una (1) de ellas raizal. Adicional. se contó con la participación de quince (15) mujeres pertenecientes a los sectores sociales LGBTI, treinta y ocho (38) mujeres al cuidado de niños y niñas, setenta y cinco (75) cuidadoras de personas en discapacidad, cuarenta y tres (43) cuidadoras de personas mayores, una (1) mujer en ejercicio de prostitución, cinco (5) mujeres recicladoras, veinte (20) mujeres vendedoras informales, trece (13) mujeres artistas, una (1) mujer miembro de culturas urbanas  cinco (5) mujeres habtantes de calle, ciento ochenta y seis (186) mujeres cabezas de familia, cinco (5) mujeres en embarazo, una (1) mujer reinsertada y cincuenta y dos (52) mujeres víctimas de conflicto armado, identificadas en el registro SUIM (Sistema Unificado de Información Misional)
CUARTO TRIMESTRE: 
Durante el cuarto trimestre del año 2021, se realizaron setenta y ocho (78) talleres y/o capacitaciones en educación financiera en modalidades virtual y presencial en las diferentes localidades de la ciudad de Bogotá. Se contó con la participación de cuatro mil novecientas treinta y seis (4936) mujeres, seiscientos treinta (630) mujeres adultas, Ciento treinta y seis (136) mujeres jóvenes, ciento quince mujeres (115) con algún tipo de discapacidad, doce (12) mujeres pertenecientes a grupos y/o cabildos indígenas, veinte (20) pertenecientes a la etnnia Negro Afrocolombiano, Cinco (5) mujeres palenqueras y dos (2) de ellas raizales, veinte (20) mujeres pertenecientes a los sectores sociales LGBTI, ciento veinte (120) de ellas víctimas de conflicto armado, setenta y dos (72) mujeres cuidadoras de personas en discapacidad, quinientas quince (15) mujeres madres cabezas de familia. Estas mujeres están caracterizadas e identificadas en el aplicativo SUIM (Sistema  Unificado de Información Misional).
Durante el mes de octubre del año 2021, se realizó el programa Miacademia del progreso para mujeres de la Loc. de Bosa, en el cual participaron treinta mujeres y se dieron los siguientes temas: 
1. “Psicología para las finanzas”, fortalece las habilidades blandas, el manejo de las emociones, estrés financiero, toma de decisiones financieras para el desarrollo de sus negocios, ideas y/o emprendimientos.
2. “Conciencia financiera”, brinda herramientas financieras que ayudarán en el fortalecimiento y
desarrollo de habilidades y destrezas para el uso de las herramientas de ahorro y presupuesto y de igual manera, permitir organizar de una manera adecuada las finanzas personales y así determinar factores externos e internos que nos ayudan a fortalecer las cuentas a mensual, quincenal, semanal y diario.
3. “Endeudamiento responsable e inteligente”, permite concientizar al participante para que pueda
establecer buenas prácticas para el acceso al crédito y su importancia para el cumplimiento de
metas y objetivos y a través de ejercicios prácticos conocer su capacidad de endeudamiento y
capacidad de pago, teniendo en cuenta que son los pasos más importantes para ser responsables en nuestras finanzas personales.
4. “Empoderándome de las cifras”, brinda herramientas que ayudarán al desarrollo de las actividades financieras y económicas, llevando un registro de los costos y gastos del negocio así lograr conocer oportunidades para disminuir y optimizar los ingresos.
5. “Asegurando mi bienestar y el de mi familia”, sensibiliza a los participantes en cuanto a los riesgos habituales que se corren frente a calamidades de la unidad productiva de negocio y familiar, destacando la importancia de estar protegidos en caso de situaciones o eventos inesperados; concientizando acerca de la importancia de los seguros en las diferentes etapas de la vida.
6. “Dignidad que deseo tener para mi futuro”, sensibiliza a los participantes de la importancia de
empezar a cotizar para una vejez y jubilación digna y calidad de vida para ellos y sus familias, de
igual manera conocer la diferencia entre los diferentes fondos de pensiones y sus beneficios.
7. “Microempresarios con visión”, brinda herramientas contables y financieras, las cuales van más allá del cumplimiento de las normas y de requisitos de las entidades que ejercen control y vigilancia, además propicia el desenvolvimiento práctico dentro de las normas contables y financieras a los microempresarios.
8. Clausura: cierre y entrega de certificados de asistencia de los siete módulos educación financiera micro finanzas.
Durante el mes de noviembre se dictó el taller #Empoderamiento femenino", el cual habla sobre la importancia de la mujer en la sociedad, en las decisiones y en las finanzas, logrando impactar así a nueve (9) mujeres que se desempeñan en actividades sexuales pagas, treinta y tres (33) mujeres madres cabeza de hogar en las localidades de Bosa y Tunjuelito y siete (7) mujeres víctimas de conflicto armado de la Loc. Ciudad Bolívar.
Durante noviembre de 2021, se realizaron dos talleres denominados "Resiliencia" y "Empoderamiento femenino" con los cuales se impactó a setenta y nueve (79) mujeres de todas las localidades de Bogotá, esto en conmemoración del mes de la no violencia contra la mujer. Se desarrollaron de manera virtual.</t>
  </si>
  <si>
    <t xml:space="preserve">PRIMER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hacen parte del sector de personas naturales. La Oferta de servicios se encuentra publicada en la pagina web de la entidad :  http://www.desarrolloeconomico.gov.co/transparencia/informacion-interes/convocatorias 
 ENFOQUE DIFERENCIAL: Todas las poblaciones pueden acceder a la oferta de servicios de la SFIF, que se encuentra publicada en la pagina web de la entidad:
http://www.desarrolloeconomico.gov.co/transparencia/informacion-interes/convocatorias 
OTROS: Sin reporte. 
SEGUNDO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hacen parte del sector de personas naturales. La Oferta de servicios se encuentra publicada en la pagina web de la entidad :  http://www.desarrolloeconomico.gov.co/transparencia/informacion-interes/convocatorias 
 ENFOQUE DIFERENCIAL: Todas las poblaciones pueden acceder a la oferta de servicios de la SFIF, que se encuentra publicada en la pagina web de la entidad:
http://www.desarrolloeconomico.gov.co/transparencia/informacion-interes/convocatorias 
OTROS: Sin reporte. 
TERCER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hacen parte del sector de personas naturales. La Oferta de servicios se encuentra publicada en la pagina web de la entidad :  http://www.desarrolloeconomico.gov.co/transparencia/informacion-interes/convocatorias 
ENFOQUE DIFERENCIAL: Todas las poblaciones pueden acceder a la oferta de servicios de la SFIF, que se encuentra publicada en la pagina web de la entidad:
http://www.desarrolloeconomico.gov.co/transparencia/informacion-interes/convocatorias 
OTROS:
CUARTO TRIMESTRE: 
ENFOQUE DE DERECHOS: Todas las personas pueden participar  en los proyectos y/o convenios suscritos por la Subdireción Financiamiento e inclusión financiera , promover la igualdad de género y el goce efectivo de sus derechos es una de las  fortalezas de la  SFIF .
ENFOQUE DE GÉNERO: Énfasis en mujeres que hacen parte del sector de personas naturales. La Oferta de servicios se encuentra publicada en la pagina web de la entidad :  http://www.desarrolloeconomico.gov.co/transparencia/informacion-interes/convocatorias 
ENFOQUE DIFERENCIAL: Todas las poblaciones pueden acceder a la oferta de servicios de la SFIF, que se encuentra publicada en la pagina web de la entidad:
http://www.desarrolloeconomico.gov.co/transparencia/informacion-interes/convocatorias </t>
  </si>
  <si>
    <t xml:space="preserve">Derechos Humanos, Poblacional, Diferencial, Teritorial, </t>
  </si>
  <si>
    <t xml:space="preserve">PRIMER TRIMESTRE:Durante los meses de enero - marzo de 2021 se acuerdan los criterios de abordaje de los territorios en articulación con equipos técnicos de los proyectos 7730, 7735, 7749 y 7768: I) Territorios con mayor cantidad de alertas sociales emitidas por la Tropa Social, II) Territorios con mayor cantidad de familias u hogares con Jefatura femenina, III) Territorios que se encuentran en el área radial de los 800mts establecidos en el SIDICU por las manzanas del cuidado, IV) Territorios priorizados por pobreza oculta, V) Territorios que presenten mayor cantidad de grupos o núcleos asociativos, asentamientos de grupos poblacionales étnicos, VI) Territorios priorizados por el proyecto
de flujos mixtos migratorios y, VII)Territorios donde se haya focalizado el servicio de cocinas populares. Los territorios se ordenan con relación a condiciones similares de vida, reconociendo las dinámicas sociales, organizativas, comunitarias y de las familias, así como las potencialidades para brindar respuestas que integren las capacidades acumuladas en los territorios.
SEGUNDO TRIMESTRE:En el marco del Plan de desarrollo “Nuevo contrato social y ambiental para la Bogotá del Siglo XXI”, la Secretaría Distrital de Integración Social avanza en la construcción e implementación del tablero de control dispuesto a nivel distrital por la Secretaria Privada, Alcaldía Mayor de Bogotá, para monitorear la respuesta a  las alertas de los hogares de jefatura femenina y el seguimiento a los contratos sociales familiares acordados con cada hogar de acuerdo al avance de los objetivos y logro en cumplimiento de los compromisos pactados con las mujeres jefas de hogar. En lo corrido del 2021, 504 hogares pobres o en pobreza emergente han firmado acuerdos de corresponsabilidad a través del contrato social familiar para iniciar el proceso de acompañamiento y de monitoreo.
Adicionalmente,se avanza en la implementación de la línea técnica y operativa diseñada para la identificación de población en pobreza oculta. La ciudad cuenta para el mes de junio, con la identificación inicial de 152 personas residentes en estratos medios de la ciudad con factores de riesgo identificados por medio del proceso de levantamiento de alertas de pobreza oculta, de las cuales 120 cuentan con más del 33% de las alertas de pobreza oculta producto de la búsqueda activa territorial; y  3.126 personas con probabilidad o riesgo de encontrarse en pobreza oculta, a través de la identificación de población vulnerable de estratos socio económicos medios, de los registros almacenadas en la Plataforma Bogotá cuidadora y el índice de Bogotá Solidaria -IBS-
TERCER TRIMESTRE: En el marco del Plan de desarrollo “Nuevo contrato social y ambiental para la Bogotá del Siglo XXI”, la Secretaría Distrital de Integración Social avanza en la construcción e implementación del tablero de control dispuesto a nivel distrital por la Secretaria Privada, Alcaldía Mayor de Bogotá, para monitorear la respuesta a  las alertas de los hogares de jefatura femenina y el seguimiento a los contratos sociales familiares acordados con cada hogar de acuerdo al avance de los objetivos y logro en cumplimiento de los compromisos pactados con las mujeres jefas de hogar. 
Para el periodo de reporte se avanza en el 100% de las fases programadas:
Para la primera fase se cuenta con 6 documentos del servicio “Tropa Social a tu hogar” oficializados en el Sistema de Gestión de la Secretaría Distrital de Integración Social en el mes de septiembre, así como con el documento "Estrategia de acompañamiento a hogares en pobreza evidente" y el "Documento conceptual, técnico y metodológico para la reactivación económica" como orientadores de la prestación del nuevo servicio social en sus dos modalidades para hogares en pobreza evidente y pobreza oculta (se anexan).
Para la segunda fase se cuenta con "Documento técnico de reconocimiento de las dinámicas de segregación socio-espacial" a partir de los recorridos mensuales para la identificación de hogares de jefatura femenina en 18 territorios de la UPZ Ismael Perdomo de la localidad de Ciudad Bolívar y un “Documento técnico y conceptual sobre movilidad social: avances y resultados” (se anexan).
Para la tercera y cuarta fase se avanza en la implementación de la línea técnica y operativa del servicio Tropa Social a tu Hogar y se cuenta con el "Informe del proceso de acompañamiento y enrutamiento a la oferta público social del Distrito a 10.000 hogares" y el “Informe del proceso de acompañamiento y enrutamiento a las redes de soporte de 1000 personas y sus hogares en pobreza oculta”.
CUARTO TRIMESTRE: 
"
Para el periodo de reporte se avanza en el 100% de las fases programadas:
Con corte al 31 de diciembre 2021 se entrega documento de lineamiento técnico para la lectura de la feminización de la pobreza en los diferentes ciclos de vida con los resultados de la ejecución de las fases programadas.   
El documento de referencia desarrolla el abordaje e intervención a los hogares de jefatura femenina pobres y hogares en riesgo de pobreza, las condiciones de vulnerabilidad y fragilidad identificadas en el proceso de caracterización realizado por la Tropa Social. La caracterización social y territorial, la incidencia de alertas sociales en las condiciones de vida y bienestar. La articulación de la respuesta social como estrategia de la política social y la apuesta territorial en la reducción de la feminización de la pobreza.
Se solicita la terminanción del producto  a partir de la vigencia 2022 establecer un nuevo producto que permita el seguimiento al acompañamiento a hogares de jefatura femenina en condición de pobreza.                                                                                                                                
</t>
  </si>
  <si>
    <t xml:space="preserve">PRIMER TRIMESTRE:
ENFOQUE DE DERECHOS: Durante los meses de enero - marzo se avanza en la definición de los 5 tipos de compromisos para contribuir en la consecución de objetivos y realizaciones individuales y familiares en las siguientes finalidades: (I) progreso educativo, (II) cuidado – bienestar (III), ejercicio de la autonomía económica, IV) empoderamiento y liderazgo y V) fortalecimiento familiar.
ENFOQUE DE GÉNERO: Se avanza en la identificación de hogares de jefatura femenina en las localidades en cumplimiento de la meta de la búsqueda activa 104 mil hogares de jefatura femenina.
Se continúa con la realización de las visitas, el diálogo con las personas y la aplicación del formulario único de identificación de hogares de jefatura femenina, tropa mayor y personas residentes en paga diarios para dar rostro a la base maestra Bogotá Solidaria en Casa, identificar las alertas sociales en los hogares y activar la ruta de atención de acuerdo con las alertas identificadas
ENFOQUE DIFERENCIAL: Realización de cuatro (4) diálogos con comunidad étnica de la siguiente manera: Dos (2) conversatorios con líder del pueblo Rrom; uno (1) con líderes del pueblo Palenquero y uno (1) con líderes del pueblo Raizal en la compresión de las pobrezas en perspectiva étnica y la identificación de las particularidades de los hogares para adaptar y nutrir la estrategia de abordaje a las familias con criterios diferencial étnico.
OTROS:
SEGUNDO TRIMESTRE:
ENFOQUE DE DERECHOS: Durante los meses de enero - marzo se avanza en la definición de los 5 tipos de compromisos para contribuir en la consecución de objetivos y realizaciones individuales y familiares en las siguientes finalidades: (I) progreso educativo, (II) cuidado – bienestar (III), ejercicio de la autonomía económica, IV) empoderamiento y liderazgo y V) fortalecimiento familiar.
Entre abril y junio se avanza en la definición de los instrumentos y herramientas que permitirán la construcción y fortalecimiento de proyectos de vida fundamentados en acuerdos que tengan como finalidad: (I) progreso educativo, (II) cuidado – bienestar (III), ejercicio de la autonomía económica, IV) empoderamiento y liderazgo y V) fortalecimiento familiar. Compromisos que son la base para el seguimiento de los objetivos y realizaciones individuales y familiares de los hogares que se vincularan al proceso de monitoreo de la movilidad social.   
ENFOQUE DE GÉNERO: Entre enro y junio, se avanza en la identificación de hogares de jefatura femenina en las localidades en cumplimiento de la meta de la búsqueda activa 104 mil hogares de jefatura femenina.
Durante los meses de mayo y junio se dio inicio al proceso de focalización, bajo los parámetros definidos por la Resolución 0509 de 2021 para la priorización de los hogares que serán intervenidos por el Proyecto 7768 mediante el servicio social Tropa Social a tu Hogar. A la fecha se han focalizado y priorizado 5.700 hogares de jefatura femenina.
En el mes de junio se da inicio a la fase de acompañamiento familiar mediante el servicio Tropa Social a tu Hogar. Durante el mes de junio se dio la inscripción y vinculación de 504 hogares a la modalidad de acompañamiento a los hogares de jefatura femenina pobres y hogares en riesgo de pobreza.
ENFOQUE DIFERENCIAL: Realización de cuatro (4) diálogos con comunidad étnica de la siguiente manera: Dos (2) conversatorios con líder del pueblo Rrom; uno (1) con líderes del pueblo Palenquero y uno (1) con líderes del pueblo Raizal en la compresión de las pobrezas en perspectiva étnica y la identificación de las particularidades de los hogares para adaptar y nutrir la estrategia de abordaje a las familias con criterios diferencial étnico.
OTROS: Entre enero y junio se avanza en el diseño y puesta en marcha de apuesta metodológica para el acercamiento a las localidades y población en pobreza oculta en el marco de las acciones que desarrolla la Tropa Social. Experiencia que será reconocida en la ciudad como La Tropa Social “Contigo”.
La realización de 36 sesiones de socialización de la apuesta de identificación de personas, familias y hogares en pobreza oculta con actores de acción territorial de la localidad de Usaquén, Chapinero, Kennedy, Fontibón, Engativá, Teusaquillo, Barrios Unidos, Los Mártires, Antonio Nariño, Puente Aranda (Consejo de propiedad horizontal, administradores/as de propiedad horizontal, instituciones/agrupaciones religiosas,  Unidades de apoyo técnico, Consejos locales de Gobierno, Alcaldes/as locales) con el objetivo de promover la construcción de una red comunitaria e institucional que fortalezca los mecanismos de identificación y atención de la población en situación de pobreza oculta en los espacios y territorios locales
TERCER TRIMESTRE: 
ENFOQUE DE DERECHOS: Entre julio y septiembre se avanza en la implementación de los instrumentos y herramientas que permitirán la construcción y fortalecimiento de proyectos de vida fundamentados en acuerdos que tengan como finalidad: (I) progreso educativo, (II) cuidado – bienestar (III), ejercicio de la autonomía económica, IV) empoderamiento y liderazgo y V) fortalecimiento familiar. Compromisos que son la base para el seguimiento de los objetivos y realizaciones individuales y familiares de los hogares que se vincularan al proceso de monitoreo de la movilidad social.
ENFOQUE DE GÉNERO: Entre julio y septiembre se avanza en la firma de contratos sociales familiares y el acompañamiento de hogares mediante la implementación del servicio Tropa Social a tu Hogar con sus dos modalidades. 
Entre julio y septiembre se se han inscrito y vinculado 2.953 hogares a la modalidad de acompañamiento a los hogares de jefatura femenina pobres y hogares en riesgo de pobreza, para un acumulado de 3.457 para la vigencia 2021.
Adicionalmente, se realizó concertación de los acuerdos de corresponsabilidad con 467 personas priorizadas para ser beneficiarias de la modalidad de atención de "Redes de soporte social para la reactivación de proyectos de vida de 
personas adultas y sus familias en pobreza oculta", con quienes se generó firma del Contrato Social Familiar. De este grupo, 305 son mujeres.
ENFOQUE DIFERENCIAL: Realización de cuatro (4) diálogos con comunidad étnica de la siguiente manera: Dos (2) conversatorios con líder del pueblo Rrom; uno (1) con líderes del pueblo Palenquero y uno (1) con líderes del pueblo Raizal en la compresión de las pobrezas en perspectiva étnica y la identificación de las particularidades de los hogares para adaptar y nutrir la estrategia de abordaje a las familias con criterios diferencial étnico.
OTROS: Reconocimiento de las condiciones territoriales de los hogares de mujeres cabeza de familia y personas jefas o jefes de hogares en pobreza oculta en las localidades con mayor concentración de hogares identificados por la Tropa Social: Usme, Bosa, San Cristóbal, Ciudad Bolívar, Rafael Uribe y Kennedy.
CUARTO TRIMESTRE: 
"ENFOQUE DERECHOS:En el trimestre comprendido entre octubre y diciembre  se avanza en la firma de 10.923 contratos sociales familiares y se establecen acuerdos de corresponsabilidad para la realización de objetivos y metas de realización de autonomía económica, logro educativos y autocuidado - bienestar  mediante la implementación del servicio Tropa Social a tu Hogar con sus dos modalidades. 
ENFOQUE DE GÉNERO:En la modalidad de acompañamiento a los hogares de jefatura femenina pobres y hogares en riesgo de pobreza se concertan 9. 923 contratos sociales familiares en avance de acuerdos de logro educativo, autonomía económica y autocuidado - bienestar..
En la modalidad de ""Redes de soporte social para la reactivación de proyectos de vida de 
personas adultas y sus familias en pobreza oculta"", con quienes se generó firma del Contrato Social Familiar. De este grupo, 291 son mujeres.
ENFOQUE DIFERENCIAL:Durante el proceso de concertaccion de contratos sociales familiares con las mujeres jefas de hogar se identificaron 204 con pertenencia étnica. La comunidad étnica con mayor presencia es la afro, con 155 hogares, seguida de la indigena con 45. Otras condiciones diferenciales identificada fueron las de diversidad sexual, alli se identificaron 78 mujres jefas de hogar. De las mujres con contrato social  familiar 590 presentan algun tipo de discapacidad, principalmente fisica. 
OTROS:Al momento de concertar los contratos sociales familiares se identificó que el 40% de las mujeres jefas de hogar tan solo han cursado primaria y otro 40% han cursado bachillerato, a su vez desde el componente de acompañamiento se logran atender 70 mujeres gestantes y 189 mujeres lactantes."
</t>
  </si>
  <si>
    <t xml:space="preserve">PRIMER TRIMESTRE:Durante los meses de enero - marzo de 2021 se acuerdan los criterios de abordaje de los territorios en articulación con equipos técnicos de los proyectos 7730, 7735, 7749 y 7768: I) Territorios con mayor cantidad de alertas sociales emitidas por la Tropa Social, II) Territorios con mayor cantidad de familias u hogares con Jefatura femenina, III) Territorios que se encuentran en el área radial de los 800mts establecidos en el SIDICU por las manzanas del cuidado, IV) Territorios priorizados por pobreza oculta, V) Territorios que presenten mayor cantidad de grupos o núcleos asociativos, asentamientos de grupos poblacionales étnicos, VI) Territorios priorizados por el proyecto
de flujos mixtos migratorios y, VII)Territorios donde se haya focalizado el servicio de cocinas populares. Los territorios se ordenan con relación a condiciones similares de vida, reconociendo las dinámicas sociales, organizativas, comunitarias y de las familias, así como las potencialidades para brindar respuestas que integren las capacidades acumuladas en los territorios.
SEGUNDO TRIMESTRE:En el marco del Plan de desarrollo “Nuevo contrato social y ambiental para la Bogotá del Siglo XXI”, la Secretaría Distrital de Integración Social avanza en la construcción e implementación del tablero de control dispuesto a nivel distrital por la Secretaria Privada, Alcaldía Mayor de Bogotá, para monitorear la respuesta a  las alertas de los hogares de jefatura femenina y el seguimiento a los contratos sociales familiares acordados con cada hogar de acuerdo al avance de los objetivos y logro en cumplimiento de los compromisos pactados con las mujeres jefas de hogar. En lo corrido del 2021, 504 hogares pobres o en pobreza emergente han firmado acuerdos de corresponsabilidad a través del contrato social familiar para iniciar el proceso de acompañamiento y de monitoreo.
Adicionalmente,se avanza en la implementación de la línea técnica y operativa diseñada para la identificación de población en pobreza oculta. La ciudad cuenta para el mes de junio, con la identificación inicial de 152 personas residentes en estratos medios de la ciudad con factores de riesgo identificados por medio del proceso de levantamiento de alertas de pobreza oculta, de las cuales 120 cuentan con más del 33% de las alertas de pobreza oculta producto de la búsqueda activa territorial; y  3.126 personas con probabilidad o riesgo de encontrarse en pobreza oculta, a través de la identificación de población vulnerable de estratos socio económicos medios, de los registros almacenadas en la Plataforma Bogotá cuidadora y el índice de Bogotá Solidaria -IBS-
TERCER TRIMESTRE: Se avanzó en el diseño de los contenidos de la capacitaciones fiscales que incluyen descripciones y análisis de los componentes del ingreso y gastos del gobierno Distrital.
CUARTO TRIMESTRE: 
Se realizaron las tres jornadas de capacitación previstas a las cuales asistieron en total 108 personas, se presentaron contenidos sobre 1) presupuestos participativos; 2) Trazador prespuestal y 3) Distribución del recaudo tributiario entre mujeres y hombres. </t>
  </si>
  <si>
    <t xml:space="preserve">PRIMER TRIMESTRE:
ENFOQUE DE DERECHOS: Sin reporte
ENFOQUE DE GÉNERO: La identificación de contenidos se basa en desarrollar el enfoque de género y es una oferta especialmente dirigida a mujeres. 
ENFOQUE DIFERENCIAL: Sin reporte
OTROS: 
SEGUNDO TRIMESTRE:
ENFOQUE DE DERECHOS: Sin reporte
ENFOQUE DE GÉNERO: La identificación de contenidos se basa en desarrollar el enfoque de género y es una oferta especialmente dirigida a mujeres. 
ENFOQUE DIFERENCIAL: Sin reporte
OTROS: 
TERCER TRIMESTRE: 
ENFOQUE DE DERECHOS: Sin reporte
ENFOQUE DE GÉNERO: La identificación de contenidos se basa en desarrollar el enfoque de género y es una oferta especialmente dirigida a mujeres. 
ENFOQUE DIFERENCIAL: Sin reporte
OTROS: 
CUARTO TRIMESTRE: 
ENFOQUE DE DERECHOS: Sin reporte
ENFOQUE DE GÉNERO: La identificación de contenidos se basa en desarrollar el enfoque de género y es una oferta especialmente dirigida a mujeres. 
ENFOQUE DIFERENCIAL: Sin reporte
OTROS: </t>
  </si>
  <si>
    <t>PRIMER TRIMESTRE:Aún no se registran avances cuantitativos, se está recolectando la información necesaria.
SEGUNDO TRIMESTRE:Se realiza la herramineta para la recolección de los datos y se empieza la recolección.
TERCER TRIMESTRE: En el mes de agosto se consolida la base de datos de mujeres loteras.
CUARTO TRIMESTRE: 
Tarea finalizada, con un proceso de actualización constante</t>
  </si>
  <si>
    <t xml:space="preserve">PRIMER TRIMESTRE:
ENFOQUE DE DERECHOS: Se incia el diseño del formulario que servira como herramienta para la recolección de datos.
ENFOQUE DE GÉNERO: La base de datos de las mujeres vendedoras de loteria es una herramienta de caracterización, que va enfocada a identificar las caracteristicas, necesidades y expectativas de las mujeres loteras.
ENFOQUE DIFERENCIAL: Este ejercicio le permite a la entidad lograr un entendimiento mas profundo acerca de las mujeres que venden loteria, esto permite que los recursos destinados a mujer y genero puedan utilizarse de forma mas eficiente.
OTROS: 
SEGUNDO TRIMESTRE:
ENFOQUE DE DERECHOS: Se diseñó un formulario con el fin de recoger los datos de todos los colocadores y colocadoras del juego de Loterías, el cual fue remitido a los distribuidores autorizados de la Lotería de Bogotá, con el proposito de identificar y conformar una base de datos de personas mayores, mujeres y personas en condición de discapacidad, en busqueda de focalizar las acciones de la Lotería para estos grupos poblacionales y así mismo contar con la información necesaria que pueda ser suministrada a las diferentes entidades distritales para que sean incluidos en los programas encaminados a la garantía de sus derechos y promoción de su bienestar.
ENFOQUE DE GÉNERO: La base de datos de las mujeres vendedoras de loteria es una herramienta de caracterización, que va enfocada a identificar las caracteristicas, necesidades y expectativas de las mujeres loteras.
ENFOQUE DIFERENCIAL: Este ejercicio le permite a la entidad lograr un entendimiento mas profundo acerca de las mujeres que venden loteria, esto permite que los recursos destinados a mujer y genero puedan utilizarse de forma mas eficiente
OTROS: 
TERCER TRIMESTRE: 
ENFOQUE DE DERECHOS: Se finaliza la consolidación de la base de datos permitiendo tener una caracterización actualizada de este grupo de valor tan importante para la Lotería de Bogotá
ENFOQUE DE GÉNERO: La base de datos de las mujeres vendedoras de loteria es una herramienta de caracterización, que va enfocada a identificar las caracteristicas, necesidades y expectativas de las mujeres loteras.
ENFOQUE DIFERENCIAL: Este ejercicio le permite a la entidad lograr un entendimiento mas profundo acerca de las mujeres que venden loteria, esto permite que los recursos destinados a mujer y genero puedan utilizarse de forma mas eficiente.
OTROS: 
CUARTO TRIMESTRE: 
ENFOQUE DE DERECHOS: La base de datos de mujeres loteras se encuentra actualizada. A partir de esta base de datos, la entidad ha empezado a trabajar con las mujeres loteras, es así que durante el último trimestre del año se realizaron capacitaciones sobre el empoderamiento de la mujer en la sociedad actual, capacitación que estuvo a cargo de una Psicóloga experta en la materia, adicionalmente y como parte del reconocimiento la entidad entregó a cada asistente bolsos, elemento importante que les va a facilitar su labor diaria.
ENFOQUE DE GÉNERO: La base de datos de las mujeres vendedoras de loteria es una herramienta de caracterización, que va enfocada a identificar las caracteristicas, necesidades y expectativas de las mujeres loteras.
ENFOQUE DIFERENCIAL: Este ejercicio le permite a la entidad lograr un entendimiento mas profundo acerca de las mujeres que venden loteria, esto permite que los recursos destinados a mujer y genero puedan utilizarse de forma mas eficiente.
OTROS: </t>
  </si>
  <si>
    <t xml:space="preserve">PRIMER TRIMESTRE:Durante este trimestre no hay avance sobre la generación del reporte, debido a que según la meta establecida, se genera un reporte por año con la información completa de cada vigencia a corte 31 de diciembre, de acuerdo con el calendario tributario y los avances en recaudo.
SEGUNDO TRIMESTRE:Durante este trimestre no hay avance sobre la generación del reporte, debido a que según la meta establecida, se genera un reporte por año con la información completa de cada vigencia a corte 31 de diciembre. De acuerdo con el calendario tributario a 30 de junio se ha recepcionado la información de las declaraciones y pagos de los predios de propiedad de mujeres en Bogotá, correspondientes al primer vencimiento del impuesto predial 2021, esta información es insumo para el producto (reporte de recaudo).
TERCER TRIMESTRE: Durante este trimestre se tiene el reporte parcial del recaudo de predios y de vehiculos de propiedad de mujeres en Bogotá, que comprende el periodo de enero a junio de 2021. El reporte evidencia que el recaudo asociado a  mujeres propietarias para el impuesto predial es de $1.495.800 mil millones y para el impuesto de vehículos de $96.367 mil millones, respecto al recaudo total a 30 de junio representan el 51% y 31% respectivamente. El acumulado de recaudo asociado a mujeres propietarias de estos dos impuestos es de $1.592.204 mil millones de pesos, que representan el 49% del recaudo total de predial y de vehículos para el periodo señalado. 
CUARTO TRIMESTRE: 
Durante el ultimo trimestre del 2021 se consolido la informacion del reporte de recaudo de predios y de vehiculos de propiedad de mujeres en Bogotá. El reporte evidencia que el recaudo asociado a  mujeres propietarias para el impuesto predial es de $XXXXXX mil millones y para el impuesto de vehículos de $XXXX mil millones, respecto al recaudo total  representan el XX% y XX% respectivamente. El acumulado de recaudo asociado a mujeres propietarias de estos dos impuestos es de $XXXXXX mil millones de pesos, que representan el XX% del recaudo total de predial y de vehículos para el periodo señalado. </t>
  </si>
  <si>
    <t>PRIMER TRIMESTRE:
ENFOQUE DE DERECHOS: Sin reporte
ENFOQUE DE GÉNERO: Sin reporte
ENFOQUE DIFERENCIAL: Sin reporte
OTROS: Sin reporte
SEGUNDO TRIMESTRE:
ENFOQUE DE DERECHOS: Sin reporte
ENFOQUE DE GÉNERO: El reporte discrimina el recaudo tributario asociado a mujeres y a hombres de los impuestos predial y vehículos en Bogotá, a la fecha se tiene la información relacionada con el primer vencimiento del impuesto predial 2021.
ENFOQUE DIFERENCIAL: Sin reporte
OTROS: Sin reporte
TERCER TRIMESTRE: 
ENFOQUE DE DERECHOS: El reporte parcial de 2021 contiene la información del recaudo de los impuestos predial y de vehículos, de todos los ciudadanos propietarios y/o responsables de estos tributos  en Bogotá.
ENFOQUE DE GÉNERO: La información del reporte contiene el recaudo asociado a los predios y a los vehículos de propiedad de mujeres en Bogotá.
ENFOQUE DIFERENCIAL: El reporte discrimina el recaudo tributario asociado a mujeres y a hombres de los impuestos predial y vehículos en Bogotá.
OTROS: Sin reporte
CUARTO TRIMESTRE: 
ENFOQUE DE DERECHOS: El reporte parcial de 2021 contiene la información del recaudo de los impuestos predial y de vehículos, de todos los ciudadanos propietarios y/o responsables de estos tributos  en Bogotá.
ENFOQUE DE GÉNERO: La información del reporte contiene el recaudo asociado a los predios y a los vehículos de propiedad de mujeres en Bogotá.
ENFOQUE DIFERENCIAL: El reporte discrimina el recaudo tributario asociado a mujeres y a hombres de los impuestos predial y vehículos en Bogotá.
OTROS: Sin reporte</t>
  </si>
  <si>
    <t xml:space="preserve">PRIMER TRIMESTRE:Durante el primer trimestre del año 2021, hubo una participación femenina superior al 60% en las diferentes campañas de educación tributaria adelantadas.
SEGUNDO TRIMESTRE:La participación de la mujer se mantuvo para el segundo trimestre superior al 60%, superando la meta de mantenerla en 57%. De un total de 14.705 personas participantes de nuestras actividades, 9.414 correspondieron a mujeres. Dentro de las actividades de información, conferencias y charlas adelantadas por la oficina de educación tributaria, se trataron temas como: Acuerdo 780/2020 de "reactivación económica", creación del RIT a través de la página virtual, acercamientos con Juntas Administradoras Locales - Juntas de Acción Comunal para tratar temas sobre impuesto predial - presentaciones sobre proceso de liquidadción de algunos impuestos y disposiciones en materia de plazos y descuentos. Esta información empodera a las mujeres para manejar directamente sus asuntos tributarios. 
TERCER TRIMESTRE: La participación de la mujer para el III trimestre ha sido del 63%, de un total de 27.894 personas con información de genero, se aclara que la información aquí suministrada es acumulativa al tercer trimestre; las personas participantes son aquellas que se inscriben a las actividades, o que se conectan a ellas a través del link dispuesto para tal fin, también a través de la ejecución de convenios con diferentes entidades públicas y privadas, como lo son: universidades, gremios, juntas administradoras locales entre otras.
Vamos cumpliendo con el indicador propuesto para alcanzar en la vigencia, las actividades adelantadas por la oficina de educación tributaria van dirigidas a ciudadanía en general.
CUARTO TRIMESTRE: 
La participación de la mujer para el cuarto trimestre presenta un 61,71% y un acumulado de 62,12% para el 2021, participaron un total de 36,459 personas, de las cuales 22,650 fueron mujeres.
Todos los temas desarrollados por la Oficina de Educación Tributaria fueron relacionados con impuestos distritales, creación y actualización RIT, socialización página web de la SDH, beneficios tributarios para algunos sectores económicos que fueron más afectados por las medidas tomadas para enfrentar la pandemia covid - 19.
Las convocatorias a charlas u otras actividades fueron llevadas a cabo a través de la página web de la Secretaría de Hacienda, links en los cuales los ciudadanos interesados se podían inscribir para participar, a quienes luego les llegaba un correo electrónico con la información relacionada. </t>
  </si>
  <si>
    <t xml:space="preserve">PRIMER TRIMESTRE: 
ENFOQUE DE DERECHOS: Sin reporte
ENFOQUE DE GÉNERO: En las campañas adelantadas por las líneas de trabajo de la Oficina de Educación Tributaria, han hecho presencia funcionarias públicas, profesionales, directivas de empresas, educadoras de colegios públicos y privados, de universidades y gremios.
ENFOQUE DIFERENCIAL: Sin reporte
OTROS: 
SEGUNDO TRIMESTRE: 
ENFOQUE DE DERECHOS: Sin reporte
ENFOQUE DE GÉNERO: En las campañas adelantadas por las líneas de trabajo de la Oficina de Educación Tributaria, han hecho presencia funcionarias públicas, profesionales, directivas de empresas, educadoras de colegios públicos y privados, de universidades y gremios.
ENFOQUE DIFERENCIAL: Sin reporte
OTROS: 
TERCER TRIMESTRE: 
ENFOQUE DE DERECHOS: Sin reporte
ENFOQUE DE GÉNERO: En las campañas adelantadas por las líneas de trabajo de la Oficina de Educación Tributaria, han hecho presencia funcionarias públicas, profesionales, directivas de empresas, educadoras de colegios públicos y privados, de universidades y gremios.
ENFOQUE DIFERENCIAL: Sin reporte
OTROS: Sin reporte. 
CUARTO TRIMESTRE: 
ENFOQUE DE DERECHOS: Sin reporte
ENFOQUE DE GÉNERO: Como en anteriories ocasiones, la participación de la mujer en los eventos de la Oficina de Educación Triutaria, fue masivamente acogida por estas, manifestando a través de encuesta adelantada por esta oficina, su satisfación al vincularse a ellas.
Se brindó información a mujeres de las localidades de la ciudad, de diferentes niveles académicos y estratos sociales, vinculadas a actividades laborales, emprendedoras o dedicadas a actividades de hogar.
ENFOQUE DIFERENCIAL: Sin reporte
OTROS: Sin reporte. </t>
  </si>
  <si>
    <t xml:space="preserve">PRIMER TRIMESTRE: Para el 1 trimestre de 2021, se promueve la implementacion de la encuesta de empleabilidad con el fin de identificar las  barreras de acceso al mercado laboral de la poblacion en mencion.
SEGUNDO TRIMESTRE: Para el segundo trimestre de 2021, se promueve la implementacion de la encuesta de empleabilidad con el fin de identificar las  barreras de acceso al mercado laboral de la poblacion en mencion.
TERCER TRIMESTRE: Para el tercer trimestre de 2021, sigue promoviendo la implementacion de la encuesta de empleabilidad con el fin de identificar las  barreras de acceso al mercado laboral de la poblacion en mencion.
Es importante señalar que la dirección de estudios económicos está trabajando en la elaboración del estudio de barreras de acceso al mercado laboral. 
CUARTO TRIMESTRE: 
Para el cuarto trimestre de 2021, sigue promoviendo la implementacion de la encuesta de empleabilidad con el fin de identificar las  barreras de acceso al mercado laboral de la población en mención.
Es importante señalar que la dirección de estudios económicos está trabajando en la elaboración del estudio de barreras de acceso al mercado laboral. </t>
  </si>
  <si>
    <t>PRIMER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SEGUNDO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Sin reporte. 
TERCER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CUARTO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t>
  </si>
  <si>
    <t xml:space="preserve">PRIMER TRIMESTRE: Durante el 1er trimestre de 2021 se beneficiaron 29  mujeres en los siguientes estrategias de la SEN: 7 con el  programa Entorno con el cual  fue evaluado el modelo de negocio y a partir del mismo se definió el  plan de mejoramiento para la selección de vouchers, con los cuales se realizá el acompañamiento técnico especializado para la  la asistencia técnica a la medida, 4  que asistieron al Taller participativo y de formación, en el cual se construyó el  lienzo canvas, para identificar las variables y actores que afectan a los Cerros Orientales, definiendo un  reto en común de lo ecológico-ambiental y así lograr enfocar los esfuerzos y 18 que asistieron al taller QR  herramienta de marketing para acceder a los bienes y servicios de los  establecimientos comerciales en forma ágil.
SEGUNDO TRIMESTRE: Durante el 2do trimestre fueron atendidas 193 mujeres desde la SEN, con las siguientes estrategias: 3 en el Bootcamp, curso virtual de cuatro sesiones para retos de Innovación abierta en Bogotech, con componentes teóricos y prácticos en temáticas pertinentes a lanzar un emprendimiento sostenible, exitoso, mostrando herramientas que los emprendedores pueden aplicar a sus respectivos negocios; 42 en los los talleres de exhición de producto, servicio al cliente, manipulación de alimentos (a las mujeres con este tipo de productos) y marketing y ventas, mujeres que posteriormente participaron en la feria realizada en el Mall Plaza en la cual lograron visibilizar y comercializar sus productos y obtener conexiones con el mercado; 100 en  Mújeres con Propósito, alianza entre la Secretaría de Desarrollo Económico , la Fundación Pepsico Colombia y la Fundación Fundes Colombia, cuyo propósito fue apoyar a mujeres del Distrito Capital, que dieron prioridad al emprendimiento, inclusión digital y el fortalecimiento de sus negocios a través de un plan de aprendizaje digital, hecho a la medida, que les ayudó a lograr sus objetivos, incentivando el desarrollo socioeconómico en las comunidades donde operan y 48 en Smartfilms estrategia de fortalecimiento de la apropiación de la tecnología en los ciudadanos del Distrito a través del uso del teléfono móvil para el desarrollo de contenidos audiovisuales, permitiendo así el desarrollo de la economía creativa y la participación activa de las comunidades de los diferentes sectores económicos de la ciudad.
TERCER TRIMESTRE: Durante el 3er trimestre fueron atendidas 334 mujeres desde la SEN, con los siguientes programas: 294 en Smartfilms estrategia de fortalecimiento de la apropiación de la tecnología en los ciudadanos del Distrito a través del uso del teléfono móvil para el desarrollo de contenidos audiovisuales, permitiendo así el desarrollo de la economía creativa y la participación activa de las comunidades de los diferentes sectores económicos de la ciudad y 40  en el  Open Innovation Summit, el evento de innovación abierta más importante del país y que para el 2021 fue una experiencia 100% digital, donde fueron capacitados para fortalecer las habilidades digitales, tendencias e innovación exponencial, cultura, negocios y educación, así como el speed dating, oferta innovadora donde se realizan citas 1ª1 de 20 min de duración, donde las startups, inversionistas e investigadores en temas como salud, educación, finanzas, energía, recursos humanos, biotecnología, retail y tecnologías emergentes, y empresarios e inversionistas generaron conexiones, alianzas o nuevos negocios.
CUARTO TRIMESTRE: 
Durante el 4to trimestre de 2021 fueron beneficiadas con los programas de la Subdirección de Emprendimiento y Negocios 4.275 mujeres que participaron en los siguientes programas: 254 en Smartfilms estrategia de fortalecimiento de la apropiación de la tecnología en los ciudadanos del Distrito a través del uso del teléfono móvil para el desarrollo de contenidos audiovisuales, permitiendo así el desarrollo de la economía creativa y la participación activa de las comunidades de los diferentes sectores económicos de la ciudad; 79 en el  Open Innovation Summit, el evento de innovación abierta más importante del país y que para el 2021 fue una experiencia 100% digital, donde fueron capacitados para fortalecer las habilidades digitales, tendencias e innovación exponencial, cultura, negocios y educación, así como el speed dating, oferta innovadora donde se realizan citas 1ª1 de 20 min de duración, donde las startups, inversionistas,investigadores, empresarios e inversionistas generaron conexiones, alianzas o nuevos negocios; 37 en  Mújeres con Propósito, alianza entre la Secretaría de Desarrollo Económico , la Fundación Pepsico Colombia y la Fundación Fundes Colombia, cuyo propósito fue apoyar a mujeres del Distrito Capital, que dieron prioridad al emprendimiento, inclusión digital y el fortalecimiento de sus negocios a través de un plan de aprendizaje digital, hecho a la medida, que les ayudó a lograr sus objetivos, incentivando el desarrollo socioeconómico en las comunidades donde operan, 96 en Conexiones con el Mercado,  en talleres de exhición de producto y servicio al cliente a mujeres que posteriormente participaron en las ferias Temáticas realizadas en centros comerciales, en las cuales lograron visibilizar y comercializar sus productos y obtener conexiones con el mercado, 54 en Emprendedores con el Arte programa de fortalecimiento en habilidades digitales para la comercialización y acciones de circulación que promuevan el cierre de brechas sociales y económicas, dirigida a emprendedores, empresas, colectivos y/u organizaciones del ecosistema artístico, creativo y cultural seleccionados por convocatoria; 30 en Expobar en la agenda academica para el fortalecimiento de la industria nocturna y a su vez participaron  en la muestra comercial y rueda de negocios y 3.725 en la Ruta Bogotá-E, programa cuyo propósito es  desarrollar habilidades, modelos de negocio innovadores, fomento de conexiones con el mercado, plataformas de formación y distintos retos  empresariales y gerenciales, contribuyendo al desarrollo de la capacidad productiva de los negocios del Distrito.donde </t>
  </si>
  <si>
    <t>PRIMER TRIMESTRE:
ENFOQUE DE DERECHOS: Se implementa el enfoque de derechos humanos porque la educación  es uno de ellos,  y desde la SDEE se permite  acceder  de manera oportuna a  programas con acciones de formación,  respetandos los derechos humanos de los participantes
ENFOQUE DE GÉNERO: Los programas de la SEN, han sido formulados para atender de manera incluyente,  cualquier tipo de población que cumpla con los requisitos de las convocatorias.
ENFOQUE DIFERENCIAL: la población femenina presenta una brecha mayor en los sistemas económicos, , por ello desde las acciones que se priorizan desde la  SEN está la de promover programas para el fortalecimiento financiero
OTROS: Sin reporte.
SEGUNDO TRIMESTRE:
ENFOQUE DE DERECHOS: Se implementa el enfoque de derechos humanos porque la educación  es uno de ellos,  y desde la SDEE se permite  acceder  de manera oportuna a  programas con acciones de formación,  respetandos los derechos humanos de los participantes
ENFOQUE DE GÉNERO: Los programas de la SEN, han sido formulados para atender de manera incluyente,  cualquier tipo de población que cumpla con los requisitos de las convocatorias.
ENFOQUE DIFERENCIAL: la población femenina presenta una brecha mayor en los sistemas económicos, , por ello desde las acciones que se priorizan desde la  SEN está la de promover programas para el fortalecimiento financiero
OTROS: Sin reporte. 
TERCER TRIMESTRE: 
ENFOQUE DE DERECHOS: Se implementa el enfoque de derechos humanos porque la educación  es uno de ellos,  y desde la SDEE se permite  acceder  de manera oportuna a  programas con acciones de formación,  respetandos los derechos humanos de los participantes
ENFOQUE DE GÉNERO: Los programas de la SEN, han sido formulados para atender de manera incluyente,  cualquier tipo de población que cumpla con los requisitos de las convocatorias.
ENFOQUE DIFERENCIAL: la población femenina presenta una brecha mayor en los sistemas económicos, , por ello desde las acciones que se priorizan desde la  SEN está la de promover programas para el fortalecimiento financiero
OTROS:
CUARTO TRIMESTRE: 
ENFOQUE DE DERECHOS: Se implementa el enfoque de derechos humanos porque la educación  es uno de ellos,  y desde la SDEE se permite  acceder  de manera oportuna a  programas con acciones de formación,  respetandos los derechos humanos de los participantes
ENFOQUE DE GÉNERO: Los programas de la SEN, han sido formulados para atender de manera incluyente,  cualquier tipo de población que cumpla con los requisitos de las convocatorias.
ENFOQUE DIFERENCIAL: la población femenina presenta una brecha mayor en los sistemas económicos, , por ello desde las acciones que se priorizan desde la  SEN está la de promover programas para el fortalecimiento financiero
OTROS:</t>
  </si>
  <si>
    <t xml:space="preserve">PRIMER TRIMESTRE: Durante el primestre de 2021,  a traves del proceso de gestión emrpesarial se promueve el decreto 2733 con las empresas del sector privado para la vinculación laboral de mujeres víctimas de violencias. 
SEGUNDO TRIMESTRE: Durante el  segundo trimestre de 2021,  a traves del proceso de gestión emrpesarial se promueve el decreto 2733 con las empresas del sector privado para la vinculación laboral de mujeres víctimas de violencias. 
TERCER TRIMESTRE: Durante el  tercer trimestre de 2021,  a traves del proceso de gestión emrpesarial se promueve el decreto 2733 con las empresas del sector privado para la vinculación laboral de mujeres víctimas de violencias. 
El 26 de agosto se socializan los beneficios tributarios para la contratación de población vulnerable y se hace enfasis en los beneficios establecidos en el decreto 2733, como parte de la estrategia de  fortalecimiento de la gestió empresarial para promover la vinculación laboral de las mujeres que an sido victimas de violencia basada en género. 
CUARTO TRIMESTRE: 
Durante el  cuarto trimestre de 2021, a traves del proceso de gestión empresarial se promueve el decreto 2733 con las empresas del sector privado para la vinculación laboral de mujeres víctimas de violencias. </t>
  </si>
  <si>
    <t>PRIMER TRIMESTRE: Durante el primer trimestre de 2021, debido al aislamiento preventivo asociado a la pandemia por COVID no fue posible la prestación de los servicios de la  Agencia Publica de Gestión y Colocación del Distrito “ Bogotá Trabaja”  de manera presencial, sin embargo siguió funcionando en el marco de las medidas establecidas por concepto de la cuarentena, atendiendo de manera virtual a través de la página www.bogotatrabaja.gov.co.
La subdireccion de empleo y formacion ha formado en competencias  laborales,  a traves del  convenio con el SENA mediante el  cual se ofrecen diferentes programas en formación complementaria, técnica y tecnológica  en aras de disminuir las brechas y barreras de inclusión laboral que afronta esta  población, teniendo en cuenta las necesidades de formación de los oferentes y la pertinencia de formación de mano de obra en el mercado laboral de la ciudad. Asi mismo se ha prestado el servicio de formacion en competencias blandas y transversales,    desarrollando talleres en (hoja de vida, presentación personal, entrevista de trabajo, proyecto de vida, orientación al cliente y actitud de servicio, trabajo en equipo y manejo de emociones), talleres con una duracion de 120 horas de duración y que son realizados diariamente, con el fin que las mujeres  logren acceder al mercado laboral .
A traves de la Ruta de Empleabilidad implementada por la Agenica "Bogotá Trabaja" , se obtuvieron los siguientes resultados durante el 1 trimestre de 2021 :
1.  Numero de personas registradas: 6583.
2. Número de personas Formadas en competencias blandas y transversales 297.
3. Número de personas con formación laboralmente: 364.
4. Número de personas remitidas: 3236.
5. Número de personas vinculadas  laboralmente 83.  
6. Numero de personas orientadas: 1276
SEGUNDO TRIMESTRE: "La Subdirección de Empleo y Formación se enmarca en la estrategia “Bogotá te conecta”, centrándose en la gestión de políticas de inclusión y en la coordinación e implementación de programas que permitan un marco de generación de oportunidades laborales. Iniciando en la identificación de las necesidades existentes en el mercado laboral, teniendo en cuenta lo que se requiere desde el sector productivo y en temas de fortalecimiento del talento humano. Esta identificación permite establecer esa formación pertinente para el acceso a las oportunidades laborales, por lo cual, se busca generar capacidades a las poblaciones priorizadas de mujeres.
En respuesta a la demanda laboral identificada, desde la Secretaría Distrital de Desarrollo Económico -SDDE- construimos la estrategia de formación laboral, a través de la cual en alianza con varios proveedores de formación (incluido el SENA y otros) ofrecemos una serie de cursos divididos en tres grandes temáticas: habilidades digitales, bilingüismo y formación a la medida (incluyendo habilidades blandas y habilidades técnicas). Asociadas con estas temáticas y con los sectores que requieren especial fortalecimiento e inclusión de jmujeres, le hemos apostado a una meta entre el 50% y 60% en la participación de esta población en los procesos de formación en 2021.
Hasta la fecha, los programas de formación ofrecidos han incluido exclusivamente aquellos otorgados a través del SENA; Los demás programas de la estrategia  de este 2021 en formación pertinente se encuentran en proceso contractual para su ejecución tanto presupuestal como física (Inscripción, convocatorias y cursos dictados). 
Adicionalmente, en particular en el marco de la tercera temática de “formación a la medida del sector productivo” implementamos en articulación con la Secretaría de la Mujer, un proyecto exclusivo para la formación de mujeres que hacen parte del Sistema Distrital de Cuidado y mujeres que tenemos actualmente en la ruta de formación y empleabilidad de la SDDE en habilidades requeridas y validadas por el sector de BPO, quien también ha generado el compromiso de apoyar procesos de selección de dichas mujeres luego de su proceso de formación. 
En el desarrollo de la estrategia de formación y particularmente en la definición específica de los programas, coordinamos a través de los referentes poblacionales de la SDDE espacios de socialización con las poblaciones. En particular en lo correspondiente a mujer, adicional a las jornadas de socialización transversales, hemos participado recientemente en dos jornadas de socialización con invitación de mujeres de las localidades de Fontibón, Tunjuelito, Bosa, Suba, Kennedy, Antonio Nariño y Usaquén. 
Como resultado de la gestión para el segundo semestre de 2021, a traves de la ruta de  empleabilidad implementada por la Agencia "Bogotá Trabaja", se obtuvieron los siguientes resultados:
1. Mujeres formadas en competencias blandas y transversales: 173.
2.  Mujeres formadas en competencias laborales: 140.
TERCER TRIMESTRE: En respuesta a la demanda laboral identificada, desde la Secretaría Distrital de Desarrollo Económico -SDDE- construimos la estrategia de formación laboral, a través de la cual en alianza con varios proveedores de formación (incluido el SENA y otros) ofrecemos una serie de cursos divididos en tres grandes temáticas: habilidades digitales, bilingüismo y formación a la medida (incluyendo habilidades blandas y habilidades técnicas). Asociadas con estas temáticas y con los sectores que requieren especial fortalecimiento e inclusión de jóvenes, le hemos apostado a una meta del 60% en la participación de esta población en los procesos de formación en 2021; objetivo establecido en el reciente programa de formación lanzado Soy Digital con Linkedin.
En particular en el marco de la tercera temática de “formación a la medida del sector productivo” continuamos la ejecución en articulación con la Secretaría de la Mujer, el proyecto exclusivo para la formación de mujeres que hacen parte del Sistema Distrital de Cuidado y mujeres que tenemos actualmente en la ruta de formación y empleabilidad de la SDDE en habilidades requeridas y validadas por el sector de BPO, quien también ha generado el compromiso de apoyar procesos de selección de dichas mujeres luego de su proceso de formación. A la fecha hemos culminado la formación con las dos primeras cohortes en las cuales se inscribieron 95 y 58 mujeres, respectivamente; adicionalmente hemos iniciado formación con la tercera y cuarta cohorte, con la inscripción de 61 y 62 mujeres. En materia de empleabilidad de este proyecto, hemos iniciado en coordinación con la Agencia Pública de empleo la intermediación laboral de estas mujeres.
Como resultado de las convocatorias realizadas, en particular en el tercer trimestre de 2021 las acciones implementadas por la Secretaría Distrital de Desarrollo Económico han incluido procesos de formación gratuitos para beneficiarios: 1. con el SENA certificando a [796] mujeres beneficiarias en formaciones complementarias en temas asociados con habilidades digitales, bilingüismo-inglés, habilidades blandas y otras formaciones para el trabajo; y 2. con Linkedin certificando a [462] mujeres beneficiarias y 1021 mujeres formadas en competencias blandas y transversales. 
CUARTO TRIMESTRE: 
La SEF continúa disponiendo un portafolio de formación laboral amplio y que incluye diversas temáticas para garantizar que las personas de la comunidad que estén interesadas en fortalecer su perfil laboral lo hagan a través de los programas de formación, inscribiéndose en los cursos de interés mientras el proceso de convocatoria esté abierto. Si bien en este trimestre no realizamos jornadas exclusivas con mujeres, con el objetivo de socializar la oferta de formación con toda persona interesada, realizamos un total de 26 jornadas (presenciales o virtuales) para presentar la oferta disponible y apoyar los procesos de inscripción; iniciando el 6 de octubre presencialmente en Corferias con “Bogotá imparable” y culminando con la jornada virtual con la Alcaldía de Kennedy el 23 de diciembre. Como complemento a la convocatoria, realizamos en noviembre el envío masivo por correo electrónico de pieza con oferta vigente de formación a más de 17.000 correos electrónicos de la base recibida de ETIS.
Durante el cuarto trimestre del año 2021 las acciones implementadas por la Secretaría Distrital de Desarrollo Económico han incluido procesos de formación gratuitos para beneficiarios. En estos procesos de formación que iniciaban en el trimestre en mención contamos con un total de [7547] mujeres inscritas en nuestros procesos de formación: 1. 2053 para procesos con el SENA en temas asociados con habilidades digitales, inglés, otras formaciones para el trabajo y certificación de competencias laborales; 2. [363] para procesos con Linkedin; 3. [271] para formación en TI con UT 360. 
Como resultado de las dinámicas de los procesos de formación correspondientes contamos así en el trimestre con el reporte de: 1. [370] certificaciones de mujeres con el SENA en formaciones complementarias en temas asociados con habilidades digitales, inglés, otras formaciones para el trabajo y [2] mujeres en certificación de competencias laborales en atención al cliente; 2.[823] mujeres formadas en competencias laborales.
En este sentido los resultados son los siguientes 1. [2687] mujeres formadas en competencias laborales 2. [823] mujeres formadas en competencias blandas y transversales.
Es de resaltar en el marco de la alianza con el SENA, el desarrollo y culminación de la formación de mujeres en la ruta de formación de BPO (cuarta y última cohorte del año); cohorte que contó con la inscripción de 63 mujeres, y que 39 de ellas fueron certificadas en al menos 1 de los 4 cursos de la ruta de formación; de ellas 7 completaron la ruta de formación completa. Proceso en el cual continuamos las gestiones activas a través de la Agencia Pública de Empleo gestionando vacantes para su potencial empleabilidad.
El proyecto de formación y empleo para mujeres (cuidadoras), en colaboración con BPRO, Secretaría de la mujer y la SDDE, donde se busca conectar a las mujeres con oportunidades de formación pertinentes para la vinculación laboral en el sector de BPO.
Adicionalmente se avanza en la implementación del proyecto "Mujeres que construyen", proyecto en colaboración con Secretaría del Hábitat, Secretaría de la Mujer y Camacol, donde Secretaría del Hábitat y Secretaría de la Mujer en convenio con el Sena forman mujeres en temas relacionados con el área de construcción, para luego ingresar a la ruta de empleabilidad en un sector tradicionalmente masculinizado</t>
  </si>
  <si>
    <t>PRIMER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OTROS:Sin reporte. 
SEGUNDO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OTROS:Sin reporte. 
TERCER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
CUARTO TRIMESTRE: 
ENFOQUE DE DERECHOS: Se implementa el enfoque de derechos humanos porque el trabajo es uno de ellos y sin duda las acciones que promuevan la gestión de empleos es concordante con este enfoque. 
ENFOQUE DE GÉNERO: Debido a que la población de femenina  tiene una persistente tendencia al desempleo y permanecer en él, se hace  necesaria la implementación de políticas orientadas a la empleabilidad de la población a través de la APE del distrito, para a través de esta estratégia lograr el cierre de brechas delas mujeres en el Distrito Capital.
ENFOQUE DIFERENCIAL: la población femenina presenta una brecha mayor en el mercado laboral, por ello desde las acciones que se priorizan desde la SEF está la de promover la empleabilidad de la población. 
OTROS:</t>
  </si>
  <si>
    <t xml:space="preserve"> PRIMER TRIMESTRE:Durante este trimestre no hubo avance cualitativo en cuanto no estaba proyectado el incio del proceso contractual para la realización de los cursos. 
SEGUNDO TRIMESTRE:Durante este trimestre se llevó a cabo el proceso contractual para suscribir el contrato interadministrativo para la realización de los cursos virtuales de varios proyectos de inversión, incluída la Dirección de Derechos y Diseño de Políticas y el Sistema Distrital de Cuidado. Se llevó a cabo la firma del convenio entre la SDMujer y la Escuela de Género de la Universidad Nacional de Colombia, cuyo arranque inició en el tercer trimestre del 2021. No se reporta ejecución financiera para este trimestre, toda vez que el primer pago se realizó en el ercer trimestre.
TERCER TRIMESTRE: ""Durante este trimestre, se llevó a cabo la propuesta de cronograma y de estructura de todos los cursos y su revisión por parte de las áreas técnicas correspondientes. Se inició con la producción del curso para el Sistema Distrital de Cuidado el cual se finalizó y dejó montado en la plataforma de cursos de Moodle de la SDMujer para su uso libre y abierto por parte de la ciudadanía. De igual manera se produjo el curso 2 de comunicación asertiva con enfoque de género y se dejó montado en la plataforma Moodle de la SDMujer. Se avanzó con la mitad de los contenidos del curso 3, de manejo del tiempo, una estrategia para el bienestar, y se inició con los primeros avances del curso 4 para la Dirección de Derechos y Diseño de Políticas sobre transversalización del enfoque de género, que hace parte del contrato bolsa. En lo que concierne a la estrategia, que son los cursos 2 y 3, los contenidos que se elaboraron en este corte son: 2)	Comunicación Asertiva con enfoque de género para ambientes laborales saludables. Módulo 1. Introducción a la comunicación con perspectiva de género; Módulo 2. Usos del leguaje No sexista dentro del ámbito laboral; Módulo 3. La comunicación en el trabajo en equipo; Módulo 4. Habilidades para la comunicación asertiva; Módulo 5. Solucionar los conflictos de manera asertiva 3) Manejar el tiempo: Una Estrategia para el Bienestar; Módulo 1. Reconocer elementos claves en la conciliación de la vida personal, familiar y laboral; Módulo 2. Estrategias para conciliar la vida personal, familiar y laboral. Cada curso se produjo para poder realizarse de manera autónoma en aproximadamente 10 horas. La difusión de los cursos se asignó al equipo territorial de la Estrategia EE como instrumento para difundir y orientar a las mujeres en la oferta de formación ofrecida por la SdM."
CUARTO TRIMESTRE: 
Durante este trimestre, se avanzó y finalizó con la producción del curso 3 sobre manejo del tiempo, y se llevó a cabo la producción de contenidos del curso 4 con sus respectivas revisiones y ajustes por parte del equipo técnico de la Dirección de Derechos y Diseño de Políticas. Se aprobaron todos los contenidos del curso 4 y se llevará a cabo la producción y montaje del curso en la plataforma de Moodle de la SDMujer a final de 2021. De igual manera, se llevó a cabo la producción de contenidos, revisión, ajustes y aprobación del curso 5 de Resolución de conflictos con enfoque de género, que pertenece a esta meta. De este curso también se llevará a cabo el montaje y puesta en marcha en la plataforma Moodle de la SDMujer para la finalización del año 2021. En cuanto a los cursos que conciernen a la estrategia (el 3 y el 5), los contenidos son: 3) Manejar el tiempo: una estrategia para el bienestar. Módulo 3. Organizando nuestro tiempo; Módulo 4. Cuidarnos, tiempo de calidad; Módulo 5. Paso a paso organizando nuestras apuestas. 5) Técnicas de resolución de conflictos con enfoque de género; Módulo 1. Los conflictos y sus particularidades; Módulo 2. La comunicación dentro de los conflictos; Módulo 3. Manejo de la frustración en los conflictos; Módulo 4. Métodos de resolución de conflictos; Módulo 5. Estrategias para una negociación exitosa. Cada curso se produjo para poder realizarse de manera autónoma en aproximadamente 10 horas..
</t>
  </si>
  <si>
    <t xml:space="preserve">"PRIMER TRIMESTRE:
"ENFOQUE DERECHOS:No aplica
ENFOQUE DE GÉNERO:No aplica
ENFOQUE DIFERENCIAL:No aplica
OTROS:No aplica"
SEGUNDO TRIMESTRE:
"ENFOQUE DERECHOS:No aplica
ENFOQUE DE GÉNERO:No aplica
ENFOQUE DIFERENCIAL:No aplica
OTROS:No aplica"
TERCER TRIMESTRE: 
ENFOQUE DERECHOS:No aplica
ENFOQUE DE GÉNERO:No aplica
ENFOQUE DIFERENCIAL:No aplica
OTROS:No aplica"
CUARTO TRIMESTRE: 
"ENFOQUE DERECHOS:No aplica
ENFOQUE DE GÉNERO:No aplica
ENFOQUE DIFERENCIAL:No aplica
OTROS:No aplica"
</t>
  </si>
  <si>
    <t xml:space="preserve">PRIMER TRIMESTRE: "Para la vigencia 2021, en el marco de la meta de : “Diseñar e implementar 1 estrategia para el desarrollo de capacidades socioemocionales y técnicas de las mujeres en toda su diversidad para su emprendimiento y empleabilidad”, se estableció la ejecución de cinco actividades: i) Elaborar un (1) lineamiento técnico que contribuya al diseño de la estrategia emprendimiento y  empleabilidad de las mujeres en su diversidad; ii) Realizar una estrategia para la divulgación, convocatoria e inscripción de mujeres en toda su diversidad a la oferta educativa y de formación de empleo y emprendimiento ofrecida por el Distrito; iii) Acompañar y gestionar las mesas intersectoriales para la reducción de la pobreza de las mujeres en Bogotá; iv) Gestionar y articular con el sector público y privado, así como con organizaciones de mujeres y mujeres en su diversidad, acciones que contribuyan a la implementación del Decreto 332 del 29 de diciembre de 2020 ""Por medio del cual se establecen medidas afirmativas para promover la participación de las mujeres en la Contratación del distritito Capital"" ; v) Generar y desarrollar alianzas estratégicas que contribuyan a la implementación de la estrategia de emprendimiento y empleabilidad.
En ese sentido, durante el trimestre enero - marzo se conformó el equipo responsable del diseño e implementación de la estrategia; así mismo se establecieron las articulaciones intersectoriales en las que se enmarca la estrategia con la reactivación económica del Distrito y la reducción de la feminización de la pobreza. De la misma forma, se dio continuidad a la identificación e implementación de alianzas estratégicas para la empleabilidad-emprendimiento. Se destacan las siguientes actividades: a) Se inició la revisión de los documentos elaborados durante la vigencia 2020, lo anterior con el fin de contar con insumos base para la actualización del lineamiento y contar con la versión final del mismo para iniciar el proceso de implementación. Así mismo, durante el trimestre, inició la participación en las reuniones EMRE distrital, instancia en la cual se definieron líneas estratégicas para el diseño de la estrategia. b) Se establecieron los lineamientos para los contenidos del convenio con el SENA para la oferta de cursos. De igual manera, se avanzó en la identificación de los mecanismos a través de los cuales los sectores identifican y vinculan a las mujeres a su oferta de formación con el propósito de establecer los espacios y los medios a través de los cuales se llega a las mujeres, lo anterior como insumo para la definición de la estrategia de divulgación. c) Se incorporó la estrategia de ETIS como el mecanismo que permite la identificación de las mujeres que requieren de gestión para el empleo y el emprendimiento, a través de las alarmas que genera a la SDDE. Se actualizó el Plan de Acción de la mesa de reducción de la feminización de la pobreza y se ratificaron con la SDDE en el tema de empleo, las actividades a realizar, así como las fechas y responsables. d) Se elaboró la circular para la implementación del Decreto 332/2020 para aprobación y firma. Se construyó una ruta para la socialización del Decreto al interior del Distrito como con el sector privado. Adicionalmente se dio inició a la elaboración de los estudios previos de la contratista que tendrá a cargo el acompañamiento de este Decreto. e) Se desarrollaron diferentes acercamientos con el sector privado como: *Reunión con Fundación Alpina y la Corporación Mundial de la Mujer para evaluar posibilidades de articulación para el proyecto PDET ONU Mujeres *Gestiones con CEMEX con el fin de explorar la posibilidad de llevar a cabo un piloto de formación con el SENA en el marco de la promoción de empleabilidad para mujeres en sectores tradicionalmente masculinizados. * PDET ONU Mujeres. Se hizo el seguimiento al proyecto de fortalecimiento a 5 unidades productivas de mujeres víctimas y excombatientes en territorios PDET. *Politécnico Grancolombiano. Durante el trimestre se organizó la convocatoria para la participación de mujeres del programa tenderas de Bavaria en el Curso de Emprendimiento que brinda el Politécnico. El lanzamiento se hizo el 15.03.21. *Gestiones con el BID, sobre la estructuración sobre bono de pago por resultados para promover la empleabilidad femenina en Bogotá y gestiones con la iniciativa de fomento a la paridad de género del BID, entre otras. "
SEGUNDO TRIMESTRE: Para la vigencia 2021, en el marco de la meta de : “Diseñar e implementar 1 estrategia para el desarrollo de capacidades socioemocionales y técnicas de las mujeres en toda su diversidad para su emprendimiento y empleabilidad”, se estableció la ejecución de cinco actividades, las cuales corresponden al 10% del cuatrienio, de las cuales se desarrollaron las siguientes: i) Elaborar un (1) lineamiento técnico que contribuya al diseño de la estrategia emprendimiento y  empleabilidad de las mujeres en su diversidad: Se consolidó la primera versión del documento técnico que establece por un lado, el diagnóstico y la presentación del problema que constituyeron el punto de partida para el diseño de la estrategia que va a beneficiar a las mujeres con los programas de empleo y generación de ingresos, así como incidir en la disminución de la brecha laboral entre hombres y mujeres. Por otro lado, se definieron el objetivo general y los objetivos específicos de la estrategia, precisando para cada objetivo su alcance, las actividades que se requieren para su desarrollo, el planteamiento de las metas respectivas, así como el correspondiente cronograma de actividades para el cumplimiento de cada objetivo. ii) Realizar una estrategia para la divulgación, convocatoria e inscripción de mujeres en toda su diversidad a la oferta educativa y de formación de empleo y emprendimiento ofrecida por el Distrito: Se lideró la revisión de las metas de los programas de empleo y generación de ingresos diseñados en el marco de la estrategia de reactivación económica (EMRE) de la ciudad, con el fin de desagregar la población beneficiaria por sexo. Se creó la mesa de trabajo de género de EMRE con el objetivo de guiar la inclusión del enfoque de género en el diseño, la implementación y el seguimiento de programas para la recuperación económica. Su creación se llevó a cabo el día 28 de junio de 2021 en el Comité Técnico de EMRE.  Así mismo, se diseñó la propuesta del programa de generación de ingresos para mujeres, el cual tiene como objetivo promover y apoyar la implementación y el crecimiento de proyectos de generación autónoma de ingresos a través del desarrollo de capacidades, el acceso a instrumentos financieros y el acercamiento con mercados potenciales. Con este programa el cual será ejecutado por la Secretaría de Desarrollo Económico, se busca beneficiar nueve mil emprendimientos y cinco mil micronegocios y beneficiar un total de veintisiete mil mujeres emprendedoras de bajos ingresos y microempresarias.  vi) Se realizó la dispersión de 30.000 mensajes de texto invitando a la ciudadanía a inscribirse en la oferta de formación del SENA, teniendo como resultado más de 900 mujeres que diligenciaron la encuesta y que se encuentran interesadas en tomar la oferta formativa del SENA. Igualmente, se avanzó en la construcción de la Ruta de Divulgación y Orientación de mujeres para su vinculación a programas de empleabilidad y generación de ingresos, en donde se establecieron los ítems generales para la identificación de la oferta de empleo y generación de ingresos, la identificación de perfiles y búsqueda de mujeres, los segmentos para la divulgación y búsqueda de mujeres, así como la orientación para vincularlas a los programas y la respectiva evaluación y seguimiento de sus procesos. iii) Acompañar y gestionar las mesas intersectoriales para la reducción de la pobreza de las mujeres en Bogotá: se llevaron a cabo formaciones y talleres para la transversalización del enfoque de género en la ruta de empleo gestionada por la Agencia de Empleo de Bogotá, igualmente se abordaron los mecanismos para articular los resultados de la agencia en atención de mujeres tanto con la ETIS como con la estrategia de empleabilidad y también de la oferta de cursos de la SDMujer; así mismo se analizaron los indicadores de seguimiento a las alertas de la ETIS en relación con requerimientos de empleo de las mujeres y se retroalimentaron los indicadores para el seguimiento. Se aprobó la inclusión de la oferta de cursos de la Secretaría Distrital de la Mujer en la Ruta de Empleo. iv) Gestionar y articular con el sector público y privado, así como con organizaciones de mujeres y mujeres en su diversidad, acciones que contribuyan a la implementación del Decreto 332 del 29 de diciembre de 2020: se firmó la Circular 0013 del 15 de abril de 2021 por la cual se establecen lineamientos para el reporte de información del Decreto Distrital No. 332 de 2020 y se diseñó la matriz que deben diligenciar las entidades y organismos distritales en el marco de su aplicación. Por otra parte se inició el diseño y la implementación de la estrategia de divulgación del Decreto 332 al interior de la SDMujer, específicamente con el equipo de transversalización de la Dirección de Derechos y de Política. Se socializó el contenido del Decreto 332 de 2020, la Circular 0013 de 2021 y su respectiva matriz con los equipos de contratación del Distrito en una sesión extraordinaria del Comité Distrital de Apoyo a la Contratación, con quienes se compartieron materiales pedagógicos del tema. Se adelantaron entrevistas y pruebas de conocimiento para seleccionar a la contratista que acompañará el seguimiento a la implementación del Decreto 332 de 2020. En el mes de mayo, se socializó el Decreto 332 en el comité de contratación del Distrito y se iniciaron gestiones para articular su aplicación con la Consejería de Equidad de la Mujer de la Presidencia a través de desarrollos técnicos. v) Generar y desarrollar alianzas estratégicas que contribuyan a la implementación de la estrategia de emprendimiento y empleabilidad: se llevaron a cabo las siguientes reuniones por parte del equipo de alianzas: a.) Embajada Francia: Posibilidad de participar en convocatoria de la Embajada con una iniciativa de fortalecimiento a organizaciones de excombatientes) ONU Mujeres: Gestiones para concretar apoyo técnico a la Estrategia de E&amp;E de la SdMujer, a través de contratación de una consultora. C) Banco Mundial: Reunión para evaluar posibilidades de trabajo para el fortalecimiento de la Estrategia de E&amp;E la SdMujer. d) TechoServe: Reunión para evaluar alternativas de articulación con la estrategia de E&amp;E SdMujer.
.
TERCER TRIMESTRE:Para la vigencia 2021, en el marco de la meta de : “Diseñar e implementar 1 estrategia para el desarrollo de capacidades socioemocionales y técnicas de las mujeres en toda su diversidad para su emprendimiento y empleabilidad”, se estableció la ejecución de cinco actividades, las cuales corresponden al 10% del cuatrienio, de las cuales se desarrollaron las siguientes: i) Elaborar un (1) lineamiento técnico que contribuya al diseño de la estrategia emprendimiento y  empleabilidad de las mujeres en su diversidad: Durante este trimestre, se recibieron comentarios a la Estrategia de EyE que fueron incorporados al documento para la diagramación final del documento. ii) Realizar una estrategia para la divulgación, convocatoria e inscripción de mujeres en toda su diversidad a la oferta educativa y de formación de empleo y emprendimiento ofrecida por el Distrito: El equipo territorial diseñó la Ruta de divulgación y orientación, instrumento para guiar el trabajo territorial y de acompañamiento a las mujeres. Se inició la difusión de los programas del Distrito en materia de empleo y generación de ingresos así como de la oferta formativa de la SDMujer. Se acompañó a la Dirección de Derechos y Diseño de Políticas Públicas en el proceso de transversalización del enfoque de género para los programas: Impulso al Empleo, Empleo Joven, Ruta de empleabilidad y Soy Local. Se presentó una segunda propuesta de programa a SDDE para el fortalecimiento de micronegocios de mujeres a partir del programa entregado a dicha entidad en mayo. Se instaló la Mesa de Género en el marco del EMRE, con la secretaría técnica en la SDMujer, instancia para dar seguimiento a las acciones para fortalecer la participación de mujeres en programas del EMRE de empleo y generación de ingresos. iii) Acompañar y gestionar las mesas intersectoriales para la reducción de la pobreza de las mujeres en Bogotá: En relación al acompañamiento de las mesas intersectoriales para la reducción de la pobreza de las mujeres en Bogotá, se identificó la viabilidad de cruzar la información de la ETIS con la base maestra. Se inició la solicitud de los avances de los programas de EMRE en la atención a mujeres, iniciando con la Agencia de Empleo. Se inició el seguimiento a los avances de los programas de la reactivación económica con enfoque de género. Se revisó la articulación de la información proveniente de las alertas de la base de datos ETIS para la caracterización de mujeres jefes de hogar afectadas por la crisis originada en la pandemia. iv) Gestionar y articular con el sector público y privado, así como con organizaciones de mujeres y mujeres en su diversidad, acciones que contribuyan a la implementación del Decreto 332 del 29 de diciembre de 2020: se elaboró la lista de las Entidades y Organismos del Distrito que se convocaron a las sesiones de divulgación del Decreto 332 de 2020, agrupándolas y proyectando un cronograma inicial y se elaboró el oficio de convocatoria para las sesiones. Se realizaron reuniones de acompañamiento con la Secretaría Distrital de Salud en las que se abordó de manera general el contenido del Decreto 332 de 2020 y se les dio respuesta concreta a varias inquietudes que tenían en torno a la aplicación de la norma. En igual sentido se realizó reunión con delegadas del equipo de territorialización de la SDMujer con el propósito de conocer los requerimientos de las Alcaldías Locales con relación a la divulgación y acompañamiento en la aplicación del Decreto 332 de 2020 y articular con ellas el trabajo de convocatoria a las sesiones. Se elaboró la estrategia para la divulgación del Decreto 332 de 2020 con las Entidades y Organismos del Distrito y las herramientas para usar en las sesiones. Se realizaron 13 sesiones virtuales de divulgación e implementación del Decreto 332 de 2020 con el sector público, contando con la asistencia de 66 entidades y organismos del Distrito. Se elaboró un documento preliminar compilatorio de preguntas frecuentes dirigido a las entidades y organismos del Distrito, diseñado por temas con el fin de clasificar la información y para que sea de fácil consulta. v) Generar y desarrollar alianzas estratégicas que contribuyan a la implementación de la estrategia de emprendimiento y empleabilidad: En lo que respecta a las alianzas estratégicas i) ONU Mujeres. Se concretó el apoyo técnico de ONU Mujeres a la Estrategia de E&amp;E a través de contratación de una consultora para brindar “Asesoría técnica para el diseño, ejecución y seguimiento de los programas de generación de ingresos para mujer en el DC". El contrato se ejecuta del 26 de julio de 2021 al 25 de enero de 2022. ii) Elempleo.com. Se diseñaron acciones de articulación con la Estrategia de empleo y generación de ingresos (ver feria de digitales resilientes). Iii) Laboratoria: Se implementó una estrategia de divulgación para la participación de mujeres jóvenes en actividades y programas de formación en programación y desarrollo web. iv) BPO: Apoyo a la vinculación laboral de mujeres tituladas en BPO y gestión de empresas. 
. 
CUARTO TRIMESTRE: 
Para la vigencia 2021, en el marco de la meta de : “Diseñar e implementar 1 estrategia para el desarrollo de capacidades socioemocionales y técnicas de las mujeres en toda su diversidad para su emprendimiento y empleabilidad”, se estableció la ejecución de cinco actividades, las cuales corresponden al 10% del cuatrienio, de las cuales se desarrollaron las siguientes: ii) Realizar una estrategia para la divulgación, convocatoria e inscripción de mujeres en toda su diversidad a la oferta educativa y de formación de empleo y emprendimiento ofrecida por el Distrito: se continuó con las acciones de divulgación y acompañamiento según la Ruta definida, así como con los procesos de acompañamiento al diseño técnico de los programas de empleo y generación de ingresos de EMRE, según los procesos de transversalización. A partir de una revisión de buenas prácticas a nivel nacional e internacional, se diseñó el documento "Guía de buenas prácticas para el diseño de programas de empleo y generación de ingresos con enfoque de género" dirigido a las entidades del distrito. Se diseñó el programa "Vecinas, trabajemos juntas", con apoyo de la consultoría prestada por ONU Mujeres, para ejecutar en el 2022 en el marco del rescate social, dirigido a la generación de ingresos de mujeres cuidadoras a través de esquemas asociativos. Se publicó el primer boletín de indicadores laborales con enfoque de género. Desde la Mesa de Género de EMRE se realizó seguimiento las metas de los programas EMRE. iii) Acompañar y gestionar las mesas intersectoriales para la reducción de la pobreza de las mujeres en Bogotá: se construyó el informe de seguimiento a la reactivación de acuerdo con lo establecido en el Acuerdo 788 de 2020 en colaboración con las secretarias vinculadas a programas de empleo en el marco de la reactivación: Secretaría de Hacienda, Integración Social, Secretaría de Desarrollo Económico y la SDMujer. iv) Gestionar y articular con el sector público y privado, así como con organizaciones de mujeres y mujeres en su diversidad, acciones que contribuyan a la implementación del Decreto 332 del 29 de diciembre de 2020: en el marco de la estrategia de divulgación del Decreto 332 de 2020 con el sector privado, se realizaron dos reuniones de divulgación así: el día 7 de octubre de 2021 con 5 agremiaciones (ANDI, CAMACOL, FENALCO, ACOPI y CCB) y el día 29 de noviembre con empresas asociadas a CAMACOL. De acuerdo con la estrategia de divulgación con el sector público, se realizó una sesión virtual de divulgación e implementación del Decreto 332 de 2020 dirigida a 4 entidades y organismos del Distrito. En articulación con las Secretarías de Gobierno y Planeación del Distrito se realizaron dos jornadas de capacitación del Decreto 332 de 2020 con las Alcaldías Locales. Se realizaron 10 sesiones virtuales de asistencia técnica y divulgación del Decreto 332 de 2020 con las Alcaldías Locales de Antonio Nariño, Rafael Uribe Uribe, Usaquén, La Candelaria, Chapinero, Kennedy, Puente Aranda, Santafé, Sumapaz y Teusaquillo. Con el apoyo de ONU Mujeres se elaboró una propuesta de contenido para el diseño de unas infografías dirigidas al sector público y privado para la divulgación del Decreto 332 de 2020. En aras de garantizar que el reporte de la información por parte de las entidades distritales respecto del cumplimiento del Decreto se haga correctamente, se realizaron 4 sesiones de prueba piloto dirigidas a las entidades y organismos que manifestaron interés en participar (Secretaría Jurídica, Secretaría de Integración Social, Secretaría de Hábitat, Alcaldías Locales de Usme, Usaquén, Santafé, Teusaquillo, Instituto Distrital de Protección y Bienestar Animal y Capital Salud E.P.S) con el fin de orientarlos en el diligenciamiento del formulario de excel. v) Generar y desarrollar alianzas estratégicas que contribuyan a la implementación de la estrategia de emprendimiento y empleabilidad: en lo que respecta a las alianzas estratégicas para la contribución a la implementación de la estrategia, se gestionaron las siguientes alianzas: i) Permoda: Divulgación de vacantes entre mujeres atendidas por la SDMujer y entre otros grupos de mujeres focalizadas. ii) CEMEX: Divulgación de vacantes de la empresa entre grupos de mujeres focalizadas de acuerdo con los perfiles requeridos. Alianza Camacol - SDMovilidad - SDMujer - SDDE - BOGOTÁ EL MEJOR HOGAR PARA LAS MUJERES, acompañamiento a mujeres con requerimiento de servicios de cuidado y de vacío laboral identificadas en el proceso de perfilamiento de las mujeres tituladas por el SENA en formación para el sector de la construcción. iii) Coca Cola: Divulgación de vacantes de la empresa entre grupos de mujeres focalizadas de acuerdo con los perfiles requeridos. iv)  Fundación Colombia Incluyente. CREO: Divulgación del programa entre grupos de mujeres focalizadas en coordinación con el equipo territorial de la estrategia. v) Corona: Acuerdo de colaboración para aunar esfuerzos para la participación de mujeres en el programa de venta libre "Viste tu casa". vi) DiDi: Gestión para establecer la viabilidad jurídica para generar una alianza con Didi Food. vii)Pacto Global: Articulación para generar alianza con las empresas vinculadas, divulgación del programa empleo joven. 
</t>
  </si>
  <si>
    <t xml:space="preserve">"PRIMER TRIMESTRE:
ENFOQUE DERECHOS:No aplica
ENFOQUE DE GÉNERO:No aplica
ENFOQUE DIFERENCIAL:No aplica
OTROS:No aplica"
SEGUNDO TRIMESTRE:
ENFOQUE DERECHOS:A través de las acciones adelantadas desde el equipo de la Estrategia de E&amp;E, se avanza en la implementación del Enfoque de Derechos Humanos, particularmente en lo que concierne al derecho al trabajo de las mujeres. Lo anterior, se materializa en primer lugar desde la formulación de una estrategia única en el Distrito que busca que los programas de empleo y generación de ingresos diseñados en el marco de la   Estrategia para la Mitigación del Impacto Económico, el Fomento y Reactivación Económica de Bogotá-EMRE-implementan el enfoque de género, con el fin de que dichas brechas no se ahonden más, así como desarrollar y fortalecer capacidades, y facilitar el acceso a recursos y mercados para promover la autonomía económica de las mujeres y reducir la feminización de la pobreza. Lo anterior, reconociendo las barreras que históricamente han enfrentado las mujeres, como la desigualdad en la garantía y acceso a la educación, la sobrecarga de trabajo no remunerado, la segmentación en el mercado laboral, entre otras. Esto se ve reflejado en las gestiones adelantas con el SENA, para implementar una oferta de formaciones, donde las mujeres puedan capacitarse y prepararse para acceder al mercado, en los acercamientos con diferentes entidades del sector privado para buscar alianzas que les permita a las mujeres acceder a vacantes de empleo, así como el trabajo que se viene realizando en la implementación del Decreto 332/2020 para garantizar el incremento y la participación de las mujeres en el mercado laboral. 
ENFOQUE DE GÉNERO:El avance en el enfoque de género, se ve reflejado en la estructuración de los objetivos específicos de la estrategia, en los cuales se contempla lo siguiente: i) Guiar la inclusión del enfoque de género en los programas de generación de empleo e ingresos en el marco de la Estrategia de Recuperación Económica (EMRE). ii) Promover la participación y permanencia de mujeres en los programas de generación de empleo e ingresos en el marco de la recuperación económica (EMRE). iii) Promover la igualdad de género a través de la equidad en las Entidades del Distrito y en el tejido empresarial. Bajo este marco, y en coordinación con la Dirección de Derechos de la SDmujer, se adelanta la revisión de los programas de EMRE, para que desde sus principios, objetivos y diseño técnico y operativo, incorporen el enfoque de género a través de la definición de procesos y la inclusión de acciones afirmativas que mitiguen las barreras que enfrentan las mujeres y les permita acceder y mantenerse en los programas. Adicionalmente, con la creación de la Ruta de Divulgación y Orientación de Mujeres, enmarcada en el objetivo 2, se proponen acciones que garanticen que la Ruta tenga un enfoque de género, y sea implementada reconociendo las múltiples barreras que afrontan las mujeres para su vinculación a programas de empleabilidad y generación de ingresos y sobre el entendido, además, de que las convocatorias no están llegando de forma efectiva a las mujeres que habitan la ciudad, ya sea por sus contenidos, los requerimientos o incluso los canales de divulgación. 
ENFOQUE DIFERENCIAL:Enmarcada en los esfuerzos distritales para reactivar la economía, la estrategia de Emprendimiento y Empleabilidad fue creada recientemente dentro de la Secretaría Distrital de la Mujer con el objetivo de desarrollar acciones encaminadas a conocer y comprender las necesidades reales de las mujeres del distrito en su diversidad, y acercarlas de manera adecuada y pertinente a la oferta de programas distritales y nacionales de empleabilidad y generación de ingresos. 
Es la  SDMujer es la entidad llamada a coordinar acciones para fortalecer la divulgación de programas de empleabilidad y generación de ingresos, proponiendo mecanismos que garanticen el acceso a la información de manera oportuna y faciliten la orientación de las mujeres, especialmente en los segmentos de población que requieren mayor focalización. Por lo que, y de acuerdo con lo decido en el marco de la negociación del artículo 66 con las comunidades étnicas; la Estrategia de Emprendimiento y Empleabilidad de la SdM desarrolla actividades para cada segmento poblacional en sus particularidades, teniendo en cuenta que los mecanismos y canales de divulgación y acompañamiento deben ser diferenciados según el segmento al que va dirigido. El objetivo final será lograr la participación de las mujeres en sus diferencias y diversidades. 
Así, acciones concertadas como: Inclusión del enfoque diferencial de género étnico afro en el documento de lineamientos de la estrategia de emprendimiento y empleabilidad para la autonomía económica de las mujeres, y, formaciones complementarias en habilidades en educación financiera a las mujeres Negras/Afrocolombianas e indígenas, han permitido el acompañamiento de la SdMujer a través de las siguientes acciones, garantizando, participación de las mujeres en sus diferencias y diversidades. Son: 
•Preparación metodológica al acompañamiento y orientación a las mujeres étnicas, en los talleres de habilidades financieras que ofrece la SdMujer.
•Avance en la inclusión del componente étnico afro en el documento de la Estrategia de Empleo y Emprendimiento. 
•Avance en la convocatoria específica para mujeres étnicas en el distrito al taller de habilidades financieras.
OTROS:sin reporte
"
TERCER TRIMESTRE: 
ENFOQUE DERECHOS:No aplica
ENFOQUE DE GÉNERO:No aplica
ENFOQUE DIFERENCIAL:No aplica
OTROS:No aplica"
CUARTO TRIMESTRE: 
"ENFOQUE DERECHOS:No aplica
ENFOQUE DE GÉNERO:No aplica
ENFOQUE DIFERENCIAL:No aplica
OTROS:No aplica"
</t>
  </si>
  <si>
    <t>Actividad</t>
  </si>
  <si>
    <t>Indicador</t>
  </si>
  <si>
    <t>Fecha inicio</t>
  </si>
  <si>
    <t>Fecha finalización</t>
  </si>
  <si>
    <t>Meta final 2021</t>
  </si>
  <si>
    <t>REPORTE CUANTITATIVO</t>
  </si>
  <si>
    <t xml:space="preserve">REPORTE CUALITATIVO </t>
  </si>
  <si>
    <t>P1</t>
  </si>
  <si>
    <t>P2</t>
  </si>
  <si>
    <t>P3</t>
  </si>
  <si>
    <t>P4</t>
  </si>
  <si>
    <t>% de cumplimiento</t>
  </si>
  <si>
    <t>5. Desarrollo Económico, Industria y Turismo</t>
  </si>
  <si>
    <t xml:space="preserve">5.1 Secretaría Distrital de Desarrollo Económico </t>
  </si>
  <si>
    <t>Realizar sensibilizaciones sobre derechos económicos de las mujeres en Escuelas de Campo - ECA</t>
  </si>
  <si>
    <t>Número de sensibilizaciones con las mujeres de las ECA realizadas</t>
  </si>
  <si>
    <t>No aplica reporte del producto debido a su fecha de inicio.</t>
  </si>
  <si>
    <t xml:space="preserve">Dichas actividades no fueron planteadas por la SER, sin embargo pueden ser incluidas en las acciones del segundo semestre en la intervención realizada por la subdirección en la ruralidad de Bogotá. </t>
  </si>
  <si>
    <t>Durante el tercer trimestre no se realizaron actividades, teniendo en cuenta que se estan revisando las unidades productivas donde se va a realizar la intervención. </t>
  </si>
  <si>
    <t>Vincular a las mujeres que hacen parte de la cadena de valor de abastecimiento de la ciudad a los circuitos de comercialización</t>
  </si>
  <si>
    <t>Número de mujeres vinculadas a los circuitos de comercialización de la ciudad</t>
  </si>
  <si>
    <t>"Durante el mes de febrero se presentó la intervención de 50 mujeres campesinas, con 77 participaciones en los mercados campesinos permanentes e itinerantes en los siguientes lugares: Plaza de Artesanos, Parque Fundacional de Fontibón, Parque de Alcalá y Parque Salitre III Sector con un valor en ventas de                       $ 37.850.750 (Treinta y siete millones ochocientos cincuenta mil setecientos cincuenta pesos MC/TE).
Durante el mes de marzo se presentó la intervención de 56 mujeres campesinas, en los mercados campesinos permanentes e itinerantes en los siguientes lugares: Plaza de Artesanos, Parque Fundacional de Fontibón, Parque de Alcalá y Parque Salitre III Sector con un valor en ventas de $ 95.579.214 (Noventa y cinco millones quinientos setenta y nueve mil doscientos catorce pesos MC/TE)"</t>
  </si>
  <si>
    <t xml:space="preserve">se logró la participación de 74 mujeres campesinas en varios mercados campesinos. 
Puntos de mercados campesinos Plaza de Artesanos, Plaza de Mercado Restrepo, Plaza de Mercado San Carlos, Plaza de Kennedy, Plaza del 20 de julio  Parque de Alcalá, Parque Fundacional de Fontibón, Parque Olaya, Parque Salitre III Sector, Parque Villa del Río, Floraria y Bosa Laureles.  logrando ventas por más de $ 151.269.650 pesos MCTE. </t>
  </si>
  <si>
    <t xml:space="preserve">" Se logró la participacion de 266 mujeres provenientes de la región central en los mercados campesinos, participando en los siguientes puntos. Bosa Laureles, Boyacá Real, Centro Comercial El Ensueño, Centro Comercial Gran Plaza, Centro Comercial Viva, Jardín Botánico, Parque Milenta, Parque de Alcalá, Parque Fundacional de Engativá, Parque Fundacional de Fontibón, Parque Fundacional de Suba, Parque La Esmeralda,
Parque La Valvanera, Parque Olaya, Parque Principal de Usaquén, Parque Público Gratamira,Parque Salitre III Sector, Parque Superman Salitre III Sector, Parque Urbanización Pontevedra,Parque Villas de Granada, Parques de Bogotá, Plaza 20 de Julio, Plaza de Artesanos, Plaza de San Carlos, Plaza Kennedy, Plazoleta Los Rosales, Plazoleta Lourdes, Secretaria Distrital de Salud y  Suba Tibabuyes de igual forma participaron un total de Afrocolombianas 7 mujeres, Indígenas 8 mujeres, Palenquelo y Raizal un total 2 mujeres.
Logrando ventas por un valor de $ 438.834.513 COP entre procesados y frecos". </t>
  </si>
  <si>
    <t>5.2 Instituto para la Economía Social - IPES</t>
  </si>
  <si>
    <t>Indeterminado</t>
  </si>
  <si>
    <t xml:space="preserve">5.3 Instituto Distrital de Turismo - IDT </t>
  </si>
  <si>
    <t xml:space="preserve">Formalizar mujeres con emprendimientos/organizaciones de vocación turística en el Distrito. </t>
  </si>
  <si>
    <t>Número de mujeres que tengan emprendimientos/organizaciones con vocación turística formalizadas</t>
  </si>
  <si>
    <t xml:space="preserve">En las jornadas de capacitacion en el porceso de FORMALIZACION se encuentra en la etapa de expedicion de RNT seis mujeres con emprendimientos productivos con vocacion Turistica las cuales se les orientó y  a la fecha cuenta con RUT, Registro mercantil, asi: 1.Maria Rodríguez
2. Jakeline Arevalo
3. Leidy Corredor
4. Orfa del Carmen
5. Nicolasa Burgos
6. Luisa E Barrios . </t>
  </si>
  <si>
    <t xml:space="preserve"> 
En este trimestre se concentra la actividad en un plan de choque que consiste en actualizar el proceso de formalización de los prestadores de servicios turísticos del Registro Nacional de Turismo - RNT  </t>
  </si>
  <si>
    <t>La Casa de la Paz la Casa de la Trocha es un emprendimiento correspondiente al Grupo Poblacional de Reincorporados que lograron su proceso de formalización con la obtención de su Registro Nacional de Turismo RNT No.101084</t>
  </si>
  <si>
    <t>Sensibilizar a las mujeres de las CIOM en la implementación de prácticas de prevención de Explotación Sexual Comercial de Niñas Niños y Adolescentes - ESCNNA en el contexto del turismo.</t>
  </si>
  <si>
    <t>Número de sensibilizaciones a mujeres de las CIOM, en la implementación de prácticas de prevención de ESCNNA en el contexto del turismo realizadas.</t>
  </si>
  <si>
    <t xml:space="preserve">Se realizó reunión con la referente de Secretaria de la Mujer con el fin de liderar el proceso de convocatorias a través de sus bases de datos y estructurar plan de trabajo </t>
  </si>
  <si>
    <t xml:space="preserve">
Durante este periodo no fue posible desarrollar la actividad en razón a que la convocatoria es asumida por la Secretaria de la Mujer, pero no se realizó. 
Este compromiso fue asumido por la Secretaria en razón a la sensibilidad al manejo de datos.   </t>
  </si>
  <si>
    <t>Se estableció comunicación con la Coordinadora de los CIOM Karen Barraza, para coordinar las fechas referentes a la socialización de la Prevención de Explotación Sexual Comercial de niñas, niños y adoslescentes ESCNNA, a la fecha no se ha tenido respuesta para ello. La idea es realizarla primero con las coordinadoras de las CIOM la charla para analizar la pertinencia a las personas que se encuentran dentro de los centros</t>
  </si>
  <si>
    <t>Formar a mujeres prestadoras de servicios turísticos en capacidades para el emprendimiento.</t>
  </si>
  <si>
    <t>Número de mujeres prestadoras de servicios turísticos capacitadas en capacidades para el emprendimiento.</t>
  </si>
  <si>
    <t xml:space="preserve">El Grupo de Desasrrollo Empresarial cuenta con un plan de trabajo para el tema del proceso de la Ruta de Emprendimiento </t>
  </si>
  <si>
    <t xml:space="preserve">
En este periodo el IDT realizó una alianza con la Consejeria Presidencial de Equidad y la Mujer, para desarrollar una capacitación de sensibilización en el tema de Apropiación de Ciudad, despertando el interés turistico y la visión de oportunidad en alternativas económicas de desarrollo con la actividad del turismo. Asi mismo la Consejeria, presentó las diferentes convocatorias abiertas y dirigidas a la mujer, a tarvés de la entidad INPULSA.   </t>
  </si>
  <si>
    <t xml:space="preserve">En esta oportundiad se cumplió con el proceso de capacitación o formar a prestadores turísticos, con un porcentaje más alto del contemplado en la meta. Se constató que 117 mujeres eran las representantes legales. Actividad cumplida por parte del IDT </t>
  </si>
  <si>
    <t>6. Educación</t>
  </si>
  <si>
    <t xml:space="preserve">No aplica para este periodo </t>
  </si>
  <si>
    <t>6.2. Universidad Distrital Francisco José de Caldas - UDFJC</t>
  </si>
  <si>
    <t>Se encuentra programada</t>
  </si>
  <si>
    <t>Realizar una jornada de reconocimiento  del trabajo reproductivo y de cuidado, que desromantice el sacrificio asociado al cuidado realizado por mujeres y promueva el compromiso de los hombres en estas tareas.</t>
  </si>
  <si>
    <t>Jornada de reconocimiento  del trabajo reproductivo y de cuidado realizada</t>
  </si>
  <si>
    <t>Se realizó jornada el 10 de septiembre</t>
  </si>
  <si>
    <t>8. Integración Social</t>
  </si>
  <si>
    <t>8.1 Secretaría Distrital de Integración Social - SDIS</t>
  </si>
  <si>
    <t>Durante el primer trimestre de la vigencia 2021 no se adelantaron acciones con relación a la actividad.</t>
  </si>
  <si>
    <t>Beneficiar mujeres, en especial con jefaturas de hogar a la estrategia de acompañamiento a hogares pobres de manera prioritaria como parte de la reactivación económica a raíz del COVID-19, a través de bonos de oportunidades en el marco de los contratos sociales familiares</t>
  </si>
  <si>
    <t>Total de bonos de oportunidad brindados a mujeres cabeza de hogar / Total de bonos de oportunidad programados por la estrategia de acompañamiento a hogares *100</t>
  </si>
  <si>
    <t>Esta se desarrollara en el tercer trimestre  del año</t>
  </si>
  <si>
    <t>Entre julio y septiembre se han inscrito y vinculado 2.953 hogares a la modalidad de acompañamiento a los hogares de jefatura femenina pobres y hogares en riesgo de pobreza, para un acumulado de 3.457 para la vigencia 2021. 
Al periodo de reporte, se da inicio al proceso de priorización y dispersión de bonos de oportunidad a 233 hogares tras la concertación y firma de acuerdos de logro educativo, autonomía económica y autocuidado y bienestar. 
Total de bonos de oportunidad brindados a mujeres cabeza de hogar: 233
Total de bonos de oportunidad programados por la estrategia de acompañamiento a hogares: 233
El indicador se calcula con base en el total de bonos programados para los hogares en pobreza que son priorizados para recibir este beneficio. Se alcanza el 100% dado que todos los hogares que recibieron bono en este periodo, correspnden a hogares con jefatura femenina.</t>
  </si>
  <si>
    <t>Entre octubre y diciembre se han inscrito y vinculado 6.466 hogares a la modalidad de acompañamiento a los hogares de jefatura femenina pobres y hogares en riesgo de pobreza, para un acumulado de 9.923 para la vigencia 2021. 
Al periodo de reporte, se continúa con el proceso de priorización y dispersión de bonos de oportunidad a 489 hogares tras la concertación y firma de acuerdos de logro educativo, autonomía económica y autocuidado y bienestar. 
Total de bonos de oportunidad brindados a mujeres cabeza de hogar: 489
Total de bonos de oportunidad programados por la estrategia de acompañamiento a hogares: 489
El indicador se calcula con base en el total de bonos programados para los hogares en pobreza que son priorizados para recibir este beneficio. Se alcanza el 100% dado que todos los hogares que recibieron bono en este periodo, corresponden a hogares con jefatura femenina.
Se sugiere ajustar la meta del indicador para 2022 en 100% teniendo en cuenta el comportamiento del indicador en 2021.</t>
  </si>
  <si>
    <t>Vincular mujeres a  la modalidad de desarrollo de capacidades del servicio  Integracion y Gestión en el Territorio- IGT (Por demanda)</t>
  </si>
  <si>
    <t xml:space="preserve"> Número de mujeres vinculadas a la modalidad de desarrollo de capacidades/ Número de mujeres que solicitan la vinculación*100</t>
  </si>
  <si>
    <t xml:space="preserve">A través del servicio Integración y Gestión en el Territorio “IGT”, se vincula la modalidad de desarrollo de capacidades para la generación de oportunidades, que tiene por objetivo potenciar las capacidades de las personas a través del desarrollo de actividades y procesos de cualificación y formación en el marco de tres ejes estratégicos a saber: generación de ingresos económicos, aprovechamiento del tiempo liberado y fortalecimiento del tejido social. 
Esta modalidad, busca aportar a la movilidad social a través de una oferta materializada en actividades y procesos de cualificación y formación que potencien el desarrollo de capacidades tanto individuales como colectivas, desde un enfoque de derechos, de género, poblacional, diferencial y territorial; orientados en el acceso a oportunidades que aporten a la garantía de los derechos, a reducir las desigualdades y la feminización de la pobreza; generen competencias para el sostenimiento económico de las personas y familias en pobreza y vulnerabilidad; facilitando el acceso democrático al deporte, los saberes y expresiones culturales y fortaleciendo el tejido social desde la cualificación de redes familiares y comunitarias.   
                                                                                                                                                                                  Para este trimestre se realizaron 13.070  atenciones a mujeres que participaron en actividades y procesos de formación y cualificación en los  tres ejes estrategicos de la modalidad. </t>
  </si>
  <si>
    <t>A través del servicio Integración y Gestión en el Territorio “IGT”, se vincula la modalidad de desarrollo de capacidades para la generación de oportunidades, que tiene por objetivo potenciar las capacidades de las personas a través del desarrollo de actividades y procesos de cualificación y formación en el marco de tres ejes estratégicos a saber: generación de ingresos económicos, aprovechamiento del tiempo liberado y fortalecimiento del tejido social. 
La modalidad, aporta al Plan de acción de Politica Pública de Mujer y Género, a  través de su oferta con enfoque de derechos, de género, poblacional, diferencial y territorial; orientada en el acceso a oportunidades que aportan a la garantía de los derechos, a reducir las desigualdades y la feminización de la pobreza; generendo competencias para el sostenimiento económico de las personas y familias en pobreza y vulnerabilidad; facilitando el acceso democrático al deporte, los saberes y expresiones culturales y fortaleciendo el tejido social desde la cualificación de redes familiares y comunitarias.
                                                                                                                                                                                  Para este trimestre se realizaron 25.488  atenciones a mujeres que participaron en actividades y procesos de formación y cualificación en los  tres ejes estrategicos de la modalidad. 
Número mujeres vinculadas:  25.488
Número mujeres que solicitan la vinculación:  25.488</t>
  </si>
  <si>
    <t>Se reporta en el II trimestre</t>
  </si>
  <si>
    <t>Implementar acciones para la inclusión efectiva de mujeres con discapacidad y cuidadoras de personas con discapacidad, en los entornos educativo y productivo.</t>
  </si>
  <si>
    <t>Número de acciones para la inclusión efectiva de mujeres con discapacidad y cuiudadoras de personas con discapacidad implementadas</t>
  </si>
  <si>
    <t>Con relación a las acciones de Gestión realizadas durante el IV trimestre de 2021, se continuó trabajando para aumentar el número de empresas, que hicieron parte de la red de empresarios incluyentes de PcD en Bogotá. Durante estos tres meses fue posible avanzar en la implementación de estrategias para ampliar las posibilidades de inclusión en el entorno laboral.
Por otro lado, en cuanto a las acciones orientadas a procesos de Gestión y Articulación realizadas durante el IV trimestre de 2021, se logró retomar 1 entidad que aporta de manera significativa a la vinculación de personas con discapacidad para el año 2022, reflejando como resultado un total de 211 gestiones y articulaciones vigencia Plan de Desarrollo 2021.
Frente a los procesos de Sensibilización y Toma de Conciencia realizados durante  el  mes de octubre 1179 personas,  noviembre  232 personas,  diciembre 29 personas, Para  el  cuarto trimestre  se  logran realizar 1440 sensibilizaciones, participando en este espacio pedagógico se alcanza el 102,1% de lo programado para esta actividad del Plan de Acción, es decir que se cumple con más de las 6.000 personas que se proyectaron para este proceso, se reitera que, este aspecto se soporte el trabajo sostenido que se realiza de forma permanente de los procesos de gestión y articulación, y de igual forma por la incidencia de este reporte como parte de los procedimientos que se realizan para alcanzar el estado de efectividad en los procesos de inclusión. Con relación a las acciones de Gestión que se realizaron durante este periodo se continúa trabajando para aumentar el número de posibles empresas que harán parte de la red de empresarios incluyentes en Bogotá. Durante el presente periodo de reporte se hizo posible avanzar en la implementación de estrategias para ampliar posibilidades de inclusión en el entorno laboral.</t>
  </si>
  <si>
    <t>8.2 Instituto Distrital para la Protección de la Niñez y la Juventud - IDIPRON</t>
  </si>
  <si>
    <t>11. Movilidad</t>
  </si>
  <si>
    <t xml:space="preserve">11.1 Secretaría Distrital de Movilidad </t>
  </si>
  <si>
    <t xml:space="preserve">11.3 Instituto de Desarrollo Urbano - IDU </t>
  </si>
  <si>
    <t xml:space="preserve">Establecer la mesa interna para elaborar estrategias de impulso a procesos de empleabilidad y formalización laboral de  mujeres diversas en los Sistemas de Transporte. </t>
  </si>
  <si>
    <t xml:space="preserve">Mesa interna con enfoque de género y diferencial para elaborar estrategias de impulso a procesos de empleabilidad y formalización laboral de  mujeres diversas en los Sistemas de Transporte establecida. </t>
  </si>
  <si>
    <t xml:space="preserve">Se crea la mesa y se realiza su implementación con el tema de mecanismos para cumplir con el Decreto 332 de 2020. </t>
  </si>
  <si>
    <t xml:space="preserve">En el desarrollo de la mesa se adelanta una reunión el día 26 de julio de 2021. Producto de esta reunión se recuerda el memorando interno No. 20214050160763 emitido por la Subdirección General Jurídica en el que se dan directirices a las áreas que adelantan procesos de contratación. Se acuerda en la mesa hacer seguimiento a las áreas para la implementación del decreto 332 de 2020. </t>
  </si>
  <si>
    <t xml:space="preserve">Se solicita por correo a las áreas responsables el soporte de la gestión adealantada para implementar el decreto 332 de 2020. La Subdirección de Estructuración de Proyectos, Dirección Técnica de Construcciones, Subdirección Técnica de Recursos Tecnológicos y la Dirección Técnica de Gestión Judicial han incorporado la obligación en los procesos contractuales de su competencia. </t>
  </si>
  <si>
    <t>11.5 Empresa Metro de Bogotá S.A</t>
  </si>
  <si>
    <t>Esta actividad inicia en el segundo trimestre</t>
  </si>
  <si>
    <t>Crear plan de trabajo para la vinculación de mujeres en oficios no convencionales de acuerdo con lo que demandará el Proyecto Primera Línea de Metro de Bogotá.</t>
  </si>
  <si>
    <t xml:space="preserve">Plan de trabajo con enfoque de género y diferencial para la vinculación de mujeres en oficios no convencionales de acuerdo con lo que demandará el Proyecto Primera Línea de Metro de Bogotá creada. </t>
  </si>
  <si>
    <t>El Concesionario ML1 encargado de la construcción y operación de la Primera Línea del Metro de Bogotá no ha presentado a corte 30 de junio no ha presentado su plan de vinculación laboral</t>
  </si>
  <si>
    <t>El Concesionario ML1 encargado de la construcción y operación de la Primera Línea del Metro de Bogotá con corte a 30 de septiembre no ha presentado su plan de vinculación laboral.</t>
  </si>
  <si>
    <t>En el marco del contrato de concesión, se realizó la POLÍTICA DE VINCULACIÓN LABORAL CON PERSPECTIVA DE INCLUSIÓN SOCIAL, DE GÉNERO Y PRODUCTIVA con el fin de generar los mecanismos y estrategias para la vinculación de la mano de obra calificada y no calificada, a implementar en cada una de las etapas y fases de la PLMB, propendiendo por la garantía efectiva de los derechos humanos con enfoque diferencial y de género</t>
  </si>
  <si>
    <t>12. Hábitat</t>
  </si>
  <si>
    <t>12.1 Secretaría Distrital del Hábitat</t>
  </si>
  <si>
    <t xml:space="preserve">Realizar reuniones bimensuales de la Mesa Sectorial de Género con la participación de las entidades que hacen parte del sector para el seguimiento de las acciones concertadas y sensibilización en temas de la PPMyEG </t>
  </si>
  <si>
    <t xml:space="preserve">Número de reuniones de Mesa Sectorial de Género realizadas </t>
  </si>
  <si>
    <t>Reporte programado para el segundo trimestre</t>
  </si>
  <si>
    <t>Se realizaron 2 mesas sectoriales en el mes de Mayo los dias 05 y 26 del mencionado mes en el marco de la PPMYEG conel fin de dar claridades a algunas acciones adelantadas en la transverzalización de los enfoques.</t>
  </si>
  <si>
    <t>Se realizo 1 mesa sectorial el día 08 de agosto de 2021 en el marco de la PPMYEG con el fin de dar claridades a algunas acciones adelantadas en la transversalización de los enfoques así como el seguimiento a las acciones ya reportadas.</t>
  </si>
  <si>
    <t xml:space="preserve">Se realizo 1 mesa sectorial el día 29 de noviembre de 2021 en el marco de la PPMYEG con el fin de esclarecer cualquier duda sobre la retroalimentación de los reportes del tercer trimestre de la PPMyEG, PIOEG y PSTG y PPASP. </t>
  </si>
  <si>
    <t xml:space="preserve">Realizar inclusión del enfoque de género y diferencial en el instrumento de caracterización y recolección para la producción de información </t>
  </si>
  <si>
    <t>Instrumento de caracterización y recolección de información con enfoque de género y diferencial incluidos</t>
  </si>
  <si>
    <t xml:space="preserve">Se formula una propuesta de instrumento de caracterización y recolección de informacion en donde como cambio se incluyen los espacios correspondientes a las variables que conforman el enfoque de género y diferencial que se adapte a las necesidades de la SDHT. Dicha propueta empieza su proceso de evaluación y revision documental para aprobación del formato </t>
  </si>
  <si>
    <t>Se realizaron 2 mesas de trabajo con el fin de validar el instrumento de caracterización propuesto y al respeto se recibieron de parte de las áreas encargadas las observaciones al formato, por lo cual este se encuentra en proceso de ajuste.</t>
  </si>
  <si>
    <t>En la construcción de la propuesta del instrumento para una mejor y mayor caracterización se incorporaron las siguientes variables diferenciales: sexo, Género, orientación sexual y grupo poblacional.
Este instrumento ha surtido varias cambios en relación al formato fisico así como el que se encuentra en version digital de acuerdo con las nuevas necesidades post- pandemia. Se proyecta que en el primer trimestre de 2022 se cuente con la validación del formato en sus dos versiones(fisica y digital) por parte del SIG.</t>
  </si>
  <si>
    <t>13.1 Secretaría Distrital de la Mujer</t>
  </si>
  <si>
    <t>14. Seguridad, Convivencia y Justicia</t>
  </si>
  <si>
    <t xml:space="preserve">14.1 Secretaría Distrital de Seguridad, Convivencia y Justicia </t>
  </si>
  <si>
    <t>Capacitar a mujeres pospenadas del programa Casa Libertad en estrategias para la empleabilidad, el emprendimiento y generación de ingresos</t>
  </si>
  <si>
    <t>Número de mujeres pospenadas del programa Casa Libertad en estrategias para la empleabilidad, el emprendimiento y generación de ingresos capacitadas</t>
  </si>
  <si>
    <t xml:space="preserve">N/A porque se desarrolla a partir de segundo trimestre. </t>
  </si>
  <si>
    <t xml:space="preserve">Con el fin de fortalecer las habilidades, conocimientos y capacidades de las mujeres pospenadas del programa Casa Libertad para la empleabilidad, emprendimiento y generación de ingresos para el acceso al mercado en el marco de la legalidad, se capacitaron 19 mujeres. Desde el componente de empleabilidad, se realizaron capacitaciones en temas como servicio al cliente, Curso básico WORD, EXCEL y POWER POINT, así como comunicación asertiva, seguimiento de instrucciones, adaptabilidad y sostenibilidad laboral, regulación emocional y manejo de ansiedad. Por otro lado, desde el componente de autoempleo y emprendimiento, se realizaron capacitaciones en pertinencia de delimitar ventas y la estandarización de procesos en la creación de productos, y fotografía de producto para publicación y venta en redes sociales. </t>
  </si>
  <si>
    <t>Con el fin de fortalecer las habilidades, conocimientos y capacidades de las mujeres pospenadas del programa Casa Libertad para la empleabilidad, emprendimiento y generación de ingresos para el acceso al mercado en el marco de la legalidad, se realizaron capacitaciones en las cuales participaron 51 mujeres. Los cursos realizados durante el trimestre incluyeron diversos temas como Comunicación asertiva, seguimiento de instrucciones, Reconocimiento de emociones, espacios de visibilización comercial,  oportunidades de acción para los vendedores informales, fotografía, Manejo de ansiedad, herramientas comerciales, redes sociales, entre otros.
Algunas mujeres participantes del programa se encuentran en condición de vulnerabilidad por ser madres cabeza de familia o enfrentarse a dificultades para ingresar al mundo laboral por su rol y condición de género. Por esta razón, se tiene en cuenta un enfoque diferencial que promueva la participación y la inclusión de las mujeres en situación de vulnerabilidad en los talleres de empleabilidad y emprendimiento, que fortalezca sus habilidades para el acceso al mercado laboral y la generación de ingresos en el marco de la legalidad. El 100% de las mujeres se identifica como heterosexual, con una identidad de género femenina.</t>
  </si>
  <si>
    <t xml:space="preserve">"**Con el fin de fortalecer las habilidades, conocimientos y capacidades de las mujeres pospenadas del programa Casa Libertad para la empleabilidad, emprendimiento y generación de ingresos para el acceso al mercado en el marco de la legalidad, se contó durante el 2021 con la asistencia de 181 mujeres pospenadas en diferentes talles, cursos y espacios de sensibilización. Desde el componente de empleabilidad y para fortalecimiento de proyecto de vida en la legalidad, se realizaron capacitaciones en servicio al cliente, mecánica automotriz, impresión textil, alfabetización digital, habilidades blandas para el trabajo y preparación para entrevistas laborales. Por otro lado, desde el componente de autoempleo y emprendimiento, se realizaron capacitaciones en búsqueda de oportunidades e ideas de negocios, estrategias para ventas en redes y por medios electrónicos, habilidades y recomedaciones para fortalecimiento de negocios propios y se realizaron sesiones de consultoría individuales para apoyar el progeso de las emprededoras.
Las mujeres participantes del programa pueden encontrarse en condición de vulnerabilidad por ser madres cabeza de familia o enfrentarse a dificultades para ingresar al mundo laboral por su rol y condición de género. Por esta razón, se tiene en cuenta un enfoque diferencial que promueva la participación y la inclusión de las mujeres en situación de vulnerabilidad en los talleres de empleabilidad y emprendimiento, que fortalezca sus habilidades para el acceso al mercado laboral y la generación de ingresos en el marco de la legalidad. "
</t>
  </si>
  <si>
    <t>Capacitar a mujeres pospenadas del programa Casa Libertad en diferentes estrategias para prevenir la reincidencia penitenciaria en la ciudad</t>
  </si>
  <si>
    <t>Número de mujeres pospenadas del programa Casa Libertad capacitadas en estrategias para prevenir la reincidencia penitenciaria en la ciudad</t>
  </si>
  <si>
    <t xml:space="preserve">La implementación de actividades y servicios del Programa Casa Libertad están enfocadas a la prevención de la reincidencia penitenciaria de las personas que participan en el programa y buscan que, al tener una atención integral, se prevenga la posible consecución de delitos que afecten la seguridad de la ciudad. Así, las capacitaciones en las que participaron 8 mujeres en el segundo trimestre del año. En los temas brindados a la población se encuentran: consumo de sustancias psicoactivas, Sexualidad responsable, derechos sexuales, reproductivos, ITS, métodos anticonceptivos, dificultades en las competencias parentales (afectividad, normas y límites) en la dinámica familiar y promoción de relaciones democráticas, transformación de patrones culturales hegemónicos y excluyentes. </t>
  </si>
  <si>
    <t xml:space="preserve">La implementación de actividades y servicios del Programa Casa Libertad están enfocadas en la prevención de la reincidencia penitenciaria de las personas que participan en el programa y buscan que, al tener una atención integral, se prevenga la posible consecución de delitos que afecten la seguridad de la ciudad. Así, se realizaron desde la dimensión familiar, individual y comunitaria diferentes talleres en los cuales se contó con la participación de 27 asistencias de mujeres. Las temáticas que se desarrollaron en los talleres fueron: Sexualidad responsable, parentalidad, código de convivencia, fotografía Paz Errázuriz, SPA y convivencia, Proyecto de vida, derecho a una vida libre de violencias, actividades deportivas -Vamos al parque, Cine foro, Visita guiada a museos, Taller de teatro, Taller jurídico-Ocultamiento de antecedentes y paz y salvo, entre otros. El 100% de las mujeres beneficiadas se identifica como heterosexual, con una identidad de género femenina.
Dado que los talleres estuvieron enfocados en las dimensiones familiar, individual y comunitaria del programa Casa Libertad, se tiene en cuenta un enfoque diferencial a las mujeres que participaron con el fin de mejorar su habilidades y conocimientos, en la medida que se identifican como madres cabeza de familia y sufren efectos particulares por la prisionalización de acuerdo a su rol de género y posición en la familia. Finalmente, el 100% de las mujeres se considera ser mujer y heterosexual. 
Es importante tener en cuenta que la vinculación al programa casa liberta, tanto para mujeres y hombres, es voluntaria. De igual forma, incluso cuando se tienen usuarias ya valoradas y con plan de atención individual aconcertado, sigue siendo voluntaria su participación en talleres, capacitaciones y otros espacios que le apuntan a esta meta. 
</t>
  </si>
  <si>
    <t xml:space="preserve">"**La implementación de actividades y servicios del programa Casa Libertad están enfocadas a la prevención de la reincidencia penitenciaria de las personas que participan en el programa y buscan que, al tener una atención integral, se prevenga la reincidencia y se fortalezca la seguridad ciudadana. Para esto, las mujeres beneficiarias del programa participan en capacitaciones de diferente índole que fortalece sus factores protectores y abordan los factores de riesgo a la reincidencia. Durante el 2021 se contó con un total de asistencia de 261 mujeres pospenadas a este tipo de actividades y servicios. Los temas que se abordan en dichos espacios son: consumo de sustancias psicoactivas, sexualidad responsable, derechos sexuales, reproductivos, ITS, métodos anticonceptivos, técnicas y estrategias para fortalecer competencias parentales (afectividad, normas y límites), guía sobre la identificación familiar y roles familiares, técnicas para abordar ciclos de violencia en familia, talleres jurídicos y actividades de buen uso del tiempo libre en familia como visitas a museos, cine foros y actividades artisticas.
Estos servicios surgen desde 3 de las 4 dimensiones del programa y su ruta de atención (familiar, individual y comunitaria), y en cada una de ellas se considera un enfoque diferencial a las mujeres participantes que busca brindarles herramientas útiles para enfrentar diferentes dificultades de su vida diaria, dado que muchas veces son madres cabeza de familia o mujeres con historia de violencia y trauma, que sufren efectos particulares de prisionalización de acuerdo a estereotipos, prejuicios y discriminaciones por su condición de mujer pospenada en sus familias y la sociedad."
</t>
  </si>
  <si>
    <t>Objetivo Específico</t>
  </si>
  <si>
    <t>REPORTES SECTORIALES 2022</t>
  </si>
  <si>
    <t>Enfoques</t>
  </si>
  <si>
    <t>AVANCE CUANTITATIVO ACUMULADO (NÚMERICO)</t>
  </si>
  <si>
    <t>AVANCE CUALITATIVO (DESCRIPTIVO)</t>
  </si>
  <si>
    <t>AVANCE CUALITATIVO IMPLEMENTACIÓN DE ENFOQUES (DESCRIPTIVO)</t>
  </si>
  <si>
    <t>RECURSOS EJECUTADOS 2022 (NÚMERICO)</t>
  </si>
  <si>
    <t>AVANCE CUALITATIVO DE LA INFORMACIÓN FINANCIERA 2022 (DESCRIPTIVO)</t>
  </si>
  <si>
    <t>Acumulado 31 dic 2022</t>
  </si>
  <si>
    <t>% cumplimiento de la meta</t>
  </si>
  <si>
    <t>DERECHOS HUMANOS: N/A
GÉNERO: N/A
DIFERENCIAL - POBLACIONAL: N/A</t>
  </si>
  <si>
    <t>$0</t>
  </si>
  <si>
    <t>Depuración de base de datos Investigación Viajeros en Bogotá 2021:
a. Terminal de Transportes: Mayo a septiembre
b. Aeropuerto El Dorado: Agosto a septiembre
Se realizó ejercicios de recolección, análisis y reporte de información turística de interés para el sector y para otro tipo de usuarios. En el presente estudio, se describen las principales variables sobre la participación de la mujer en el turismo en Bogotá vista desde el lado de la demanda y también de la oferta, bajo el marco de la Política Pública deMujeres y Equidad de Género, desarrollada por la Secretaría Distrital de la Mujer.</t>
  </si>
  <si>
    <r>
      <t xml:space="preserve">Depuración de base de datos Investigación Viajeros en Bogotá 2021:
a. Terminal de Transportes: octubre - diciembre
b. Aeropuerto El Dorado: octubre - diciembre
Generación de Cuadros de Salida: </t>
    </r>
    <r>
      <rPr>
        <sz val="10"/>
        <color rgb="FF000000"/>
        <rFont val="Arial"/>
        <family val="2"/>
      </rPr>
      <t>Incluye validación y aprobación</t>
    </r>
    <r>
      <rPr>
        <b/>
        <sz val="10"/>
        <color rgb="FF000000"/>
        <rFont val="Arial"/>
        <family val="2"/>
      </rPr>
      <t xml:space="preserve">
Generación de Gráficas y análisis
Concepto técnico enfoque de género</t>
    </r>
    <r>
      <rPr>
        <sz val="10"/>
        <color rgb="FF000000"/>
        <rFont val="Arial"/>
        <family val="2"/>
      </rPr>
      <t>: Se incluyó reuniones con la mesa de transversalización del enfoque de genero y diferencial de la Secretaria Distrital de la Mujer</t>
    </r>
    <r>
      <rPr>
        <b/>
        <sz val="10"/>
        <color rgb="FF000000"/>
        <rFont val="Arial"/>
        <family val="2"/>
      </rPr>
      <t xml:space="preserve">
Elaboración del Documento:</t>
    </r>
    <r>
      <rPr>
        <sz val="10"/>
        <color rgb="FF000000"/>
        <rFont val="Arial"/>
        <family val="2"/>
      </rPr>
      <t xml:space="preserve"> Incluye validación, ajustes y aprobación final y elaboración de portada</t>
    </r>
    <r>
      <rPr>
        <b/>
        <sz val="10"/>
        <color rgb="FF000000"/>
        <rFont val="Arial"/>
        <family val="2"/>
      </rPr>
      <t xml:space="preserve">
Difusión y Divulgación del Documento: </t>
    </r>
    <r>
      <rPr>
        <sz val="10"/>
        <color rgb="FF000000"/>
        <rFont val="Arial"/>
        <family val="2"/>
      </rPr>
      <t>https://www.idt.gov.co/estudios-de-turismo</t>
    </r>
  </si>
  <si>
    <t>En el segundo trimestre finalizó y fue entregado el Estudio Participación de La Mujer en el Turismo en Bogotá: Comportamiento de la oferta y la demanda (2021).
https://www.idt.gov.co/es/estudio-participacion-de-la-mujer-en-el-turismo-en-bogota</t>
  </si>
  <si>
    <t>El producto esperado fue entregado en el segundo trimestre y por lo tanto la actividad cumple a cabalidad el 100% de ejecución para el año 2022.https://www.idt.gov.co/es/estudio-participacion-de-la-mujer-en-el-turismo-en-bogota</t>
  </si>
  <si>
    <t>DERECHOS HUMANOS: Del total de empleadas en el sector en 2021, el 79,5% de las mujeres tenían contrato, mientras el 20,5% no contaba con
uno, en comparación con las cifras registradas para los hombres empleados en la industria, se obtuvo que, en 2021, el 52,9 % de los hombres empleados
en el sector turismo en Bogotá contaban con un contrato de trabajo, mientras que el 47,1 % de ellos no tenían contrato, esto significa que existía
una mayor proporción total de las mujeres con contrato, el 92,1% informó que fue vinculada directamente por la empresa donde se encontraba laborando, mientras
que el 7,9% indicó que fue por terceros.
GÉNERO: El objetivo final es conseguir la igualdad de género, basado en el principio central de la Agenda 2030, No dejar a nadie atrás, el cual exige prestar
atención a las múltiples e interconectadas situaciones de discriminación y desigualdad, por lo que es relevante integrar las consideraciones de igualdad de género en todos los aspectos de la planificación y la programación turística. Para ello, es importante actuar tanto a nivel programático como a nivel institucional1, enfocado en la incorporación de una perspectiva de género.
DIFERENCIAL:Conocer el número de turistas LGBTIQ+ que arribaron a la ciudad de Bogotá durante el 2021.
Identificar los principales motivos de viaje de los turistas LGBTIQ+ que arribaron a la ciudad de Bogotá durante el 2021. Determinar comportamientos relacionados con la pernoctación de los turistas LGBTIQ+ que arribaron a la ciudad de Bogotá durante el 2021.  Identificar el gasto generado por los turistas LGBTIQ+ que arribaron a la ciudad de Bogotá durante el 2021.</t>
  </si>
  <si>
    <t>DERECHOS HUMANOS: tipos de :Asalariados: Son todos aquellos trabajadores que tienen el tipo de empleo definido como empleos asalariados.
Destino (destino principal) de un viaje: El lugar visitado que es fundamental para la decisión de realizar el viaje. Empleo: generación de valor a partir de la actividad producida por una persona. Es decir, el empleado contribuye con su trabajo y conocimientos en favor del empleador, a cambio de una compensación económica
conocida como salario. Empleado: El empleado es la ocupación remunerada, es decir, las personas desarrollan un trabajo por el cual reciben una remuneración.
Empleadores: Son aquellos trabajadores que, trabajando por su cuenta con uno o más socios, tienen el tipo de empleo definido como empleo independiente y que, en virtud de su condición de tales, han contratado a una o varias personas para que trabajen para ellos en su empresa como asalariados a lo largo de un período continuo que incluye el período de referencia.
GÉNERO: Describir el perfil de las mujeres turistas que visitaron Bogotá en 2021. • Identificar el porcentaje de participación de las mujeres turistas en Bogotá y sus características como, edad, ocupación y nivel de escolaridad. • Conocer el principal motivo de viaje, lugar de alojamiento y gasto de las mujeres turistas en Bogotá.
• Determinar el comportamiento del mercado laboral en el sector turismo para las mujeres en Bogotá. • Identificar las características sociodemográficas y del contrato laboral de las mujeres que trabajan en el sector turismo de Bogotá. • Conocer el porcentaje de informalidad y subempleo que hay entre las mujeres que trabajan en el sector turismo de Bogotá. • Reconocer algunas diferencias entre hombres y mujeres respecto a las condiciones laborales que se presentan en el sector turístico en
Bogotá
DIFERENCIAL: Turistas, personas mayores de 18 años que se auto reconocen como parte del sector social LGBTIQ+, que salen de la ciudad utilizando como medio de transporte los vuelos comerciales nacionales e internacionales del Aeropuerto Internacional el Dorado de Bogotá D. C., así como los vehículos de servicio intermunicipal de la Terminal de Transportes de Bogotá.</t>
  </si>
  <si>
    <t>$ 10.000.000</t>
  </si>
  <si>
    <t xml:space="preserve"> $          40.000.000</t>
  </si>
  <si>
    <t xml:space="preserve">
El informe se describen cinco áreas temáticas: empleo, empoderamiento, educación y capacitación, liderazgo, políticas y
adopción de decisiones y, comunidad y sociedad civil; estas bajo el marco de cinco Objetivos de Desarrollo SostenibleDepuración de base de datos Investigación Viajeros en Bogotá 2021:
a. Terminal de Transportes: Mayo a septiembre
b. Aeropuerto El Dorado: Agosto a septiembre
Actividades a cargo de 1 Estadístico y 1 Economista</t>
  </si>
  <si>
    <r>
      <t xml:space="preserve">
Depuración de base de datos Investigación Viajeros en Bogotá 2021:
a. Terminal de Transportes: octubre - diciembre
b. Aeropuerto El Dorado: octubre - diciembre
Generación de Cuadros de Salida: </t>
    </r>
    <r>
      <rPr>
        <sz val="10"/>
        <color rgb="FF000000"/>
        <rFont val="Arial"/>
        <family val="2"/>
      </rPr>
      <t>Incluye validación y aprobación
1 estadístico, 1 economista</t>
    </r>
    <r>
      <rPr>
        <b/>
        <sz val="10"/>
        <color rgb="FF000000"/>
        <rFont val="Arial"/>
        <family val="2"/>
      </rPr>
      <t xml:space="preserve">
Generación de Gráficas y análisis</t>
    </r>
    <r>
      <rPr>
        <sz val="10"/>
        <color rgb="FF000000"/>
        <rFont val="Arial"/>
        <family val="2"/>
      </rPr>
      <t xml:space="preserve">
1 Economista</t>
    </r>
    <r>
      <rPr>
        <b/>
        <sz val="10"/>
        <color rgb="FF000000"/>
        <rFont val="Arial"/>
        <family val="2"/>
      </rPr>
      <t xml:space="preserve">
Concepto técnico enfoque de género</t>
    </r>
    <r>
      <rPr>
        <sz val="10"/>
        <color rgb="FF000000"/>
        <rFont val="Arial"/>
        <family val="2"/>
      </rPr>
      <t>: Se incluyó reuniones con la mesa de transversalización del enfoque de genero y diferencial de la Secretaria Distrital de la Mujer
Personal de la Secretaria de la Mujer</t>
    </r>
    <r>
      <rPr>
        <b/>
        <sz val="10"/>
        <color rgb="FF000000"/>
        <rFont val="Arial"/>
        <family val="2"/>
      </rPr>
      <t xml:space="preserve">
Elaboración del Documento:</t>
    </r>
    <r>
      <rPr>
        <sz val="10"/>
        <color rgb="FF000000"/>
        <rFont val="Arial"/>
        <family val="2"/>
      </rPr>
      <t xml:space="preserve"> Incluye validación, ajustes y aprobación final y elaboración de portada
1 Economista, 1 Coordinador, 1 Diseñador</t>
    </r>
    <r>
      <rPr>
        <b/>
        <sz val="10"/>
        <color rgb="FF000000"/>
        <rFont val="Arial"/>
        <family val="2"/>
      </rPr>
      <t xml:space="preserve">
Difusión y Divulgación del Documento: </t>
    </r>
    <r>
      <rPr>
        <sz val="10"/>
        <color rgb="FF000000"/>
        <rFont val="Arial"/>
        <family val="2"/>
      </rPr>
      <t>https://www.idt.gov.co/estudios-de-turismo
1 Enlace Comunicaciones</t>
    </r>
  </si>
  <si>
    <t>El producto esperado fue entregado en el segundo trimestre y por lo tanto la actuvidad cumple a cabalidad el 100% de ejecución para el año 2022.https://www.idt.gov.co/es/estudio-participacion-de-la-mujer-en-el-turismo-en-bogota</t>
  </si>
  <si>
    <t>Caracterizar la participación de la mujer en el turismo en Bogotá, tanto en
la demanda como en la oferta, durante el año 2021. Desagregación de bases de datos de la GEIH para el turismo en Bogotá del DANE 2021</t>
  </si>
  <si>
    <r>
      <t>La Investigación Viajeros en Bogotá fue aplicada para caracterizar la subpoblación de turistas nacionales e internacionales que visitaron la ciudad
durante el 2021. También se incluyó información sobre las principales actividades realizadas y los atractivos turísticos más visitados por los turistas.
De acuerdo con los resultados obtenidos en la Investigación Viajeros en Bogotá 2021, la ciudad fue visitada por 6.244.799 turistas, con un crecimiento
del 49,8 % en relación con el 2020 y disminuyó en 49,9 % en relación con el 2019.</t>
    </r>
    <r>
      <rPr>
        <b/>
        <sz val="10"/>
        <color rgb="FF000000"/>
        <rFont val="Arial"/>
        <family val="2"/>
      </rPr>
      <t>Procesamiento</t>
    </r>
    <r>
      <rPr>
        <sz val="10"/>
        <color rgb="FF000000"/>
        <rFont val="Arial"/>
        <family val="2"/>
      </rPr>
      <t xml:space="preserve"> de los Micro datos de la GEIH DANE</t>
    </r>
    <r>
      <rPr>
        <b/>
        <sz val="10"/>
        <color rgb="FF000000"/>
        <rFont val="Arial"/>
        <family val="2"/>
      </rPr>
      <t xml:space="preserve">
Generación de Cuadros de Salida: </t>
    </r>
    <r>
      <rPr>
        <sz val="10"/>
        <color rgb="FF000000"/>
        <rFont val="Arial"/>
        <family val="2"/>
      </rPr>
      <t xml:space="preserve">Incluye validación y aprobación </t>
    </r>
    <r>
      <rPr>
        <b/>
        <sz val="10"/>
        <color rgb="FF000000"/>
        <rFont val="Arial"/>
        <family val="2"/>
      </rPr>
      <t xml:space="preserve">Generación de Gráficas y análisis Concepto técnico enfoque de género: </t>
    </r>
    <r>
      <rPr>
        <sz val="10"/>
        <color rgb="FF000000"/>
        <rFont val="Arial"/>
        <family val="2"/>
      </rPr>
      <t>Se incluyó reuniones con la mesa de transversalización del enfoque de genero y diferencial de la Secretaria Distrital de la Mujer</t>
    </r>
    <r>
      <rPr>
        <b/>
        <sz val="10"/>
        <color rgb="FF000000"/>
        <rFont val="Arial"/>
        <family val="2"/>
      </rPr>
      <t xml:space="preserve">
Elaboración del Documento:</t>
    </r>
    <r>
      <rPr>
        <sz val="10"/>
        <color rgb="FF000000"/>
        <rFont val="Arial"/>
        <family val="2"/>
      </rPr>
      <t xml:space="preserve"> Incluye validación, ajustes y aprobación final y elaboración de portada</t>
    </r>
    <r>
      <rPr>
        <b/>
        <sz val="10"/>
        <color rgb="FF000000"/>
        <rFont val="Arial"/>
        <family val="2"/>
      </rPr>
      <t xml:space="preserve">
Difusión y Divulgación del Documento:</t>
    </r>
    <r>
      <rPr>
        <sz val="10"/>
        <color rgb="FF000000"/>
        <rFont val="Arial"/>
        <family val="2"/>
      </rPr>
      <t xml:space="preserve"> https://www.idt.gov.co/estudios-de-turismo</t>
    </r>
  </si>
  <si>
    <t>DERECHOS HUMANOS: NA
GÉNERO: NA
DIFERENCIAL: NA
TERRITORIAL: NA</t>
  </si>
  <si>
    <t>DERECHOS HUMANOS: Entre otras variables se identificó el grupo de viaje de las turistas durante su visita a la ciudad, el 39,5 % de las turistas internacionales que visitaron la capital del país en 2021, viajaron en compañía de la familia, el 39,5 % lo hizo sola, el 9,8 % con los amigos, mientras que el 9,8 con la pareja, tan solo el 1,3
% indicó que su grupo de viaje eran compañeros de trabajo y estudio.
GÉNERO: el número de mujeres turistas internacionales que visitaron Bogotá en 2021 presentó variaciones significativas en junio y octubre, el
porcentaje de crecimiento fue de 55,3 % y 44,2 %, respectivamente. Mientras que en febrero, mayo, septiembre, noviembre y diciembre se evidenciaron
variaciones negativas, las más importantes en septiembre y diciembre, siendo del -38,0 % y -20,3 %, respectivamente.
DIFERENCIAL: NA
TERRITORIAL: NA</t>
  </si>
  <si>
    <t>DERECHOS HUMANOS:Frente a la participación porcentual por género sobre el total de empleos en el sector, se obtuvo que, durante los años 2019 y 2021, más del 50,0 % de los empleados eran hombres, en promedio y el 43,6 % de los empleos fueron ocupados por mujeres.
GÉNERO:De acuerdo con la Gran Encuesta Sobre el Empresariado de Bogotá y la Región - 2021 realizada por la Cámara de Comercio de Bogotá- CCB, se
identificó que, en 2021, se encontraban en la ciudad de Bogotá 470.579 empresas activas presentando un crecimiento del 5,0 % respecto a 2020.
Cabe resaltar que el 43,0 % de las empresas de personas naturales correspondía a mujeres (115.750) y el 62,1% de las empresas cuya propietaria
es una mujer obtuvo un promedio de ventas anual entre 0 y 10 millones de pesos (Cámara de Comercio de Bogotá , 2021).
DIFERENCIAL: Del total de turistas que recibió la ciudad el 1% indicó pertenecer al sector social LGBTIQ+, de los cuales el 15% correspondió a turistas de origen internacional (4.976) y el 85% a turistas de origen nacional (27.806).</t>
  </si>
  <si>
    <t>DERECHOS HUMANOS: N/A
GÉNERO: N/A
DIFERENCIAL - POBLACIONAL: N/A
TERRITORIAL: N/A</t>
  </si>
  <si>
    <t>$ 50.000.000</t>
  </si>
  <si>
    <t>Desagregación de bases de datos de la GEIH del DANE 2021
Actividades a cargo de 2 Economistas</t>
  </si>
  <si>
    <r>
      <t>Procesamiento</t>
    </r>
    <r>
      <rPr>
        <sz val="10"/>
        <color rgb="FF000000"/>
        <rFont val="Arial"/>
        <family val="2"/>
      </rPr>
      <t xml:space="preserve"> de los Micro datos de la GEIH DANE</t>
    </r>
    <r>
      <rPr>
        <b/>
        <sz val="10"/>
        <color rgb="FF000000"/>
        <rFont val="Arial"/>
        <family val="2"/>
      </rPr>
      <t xml:space="preserve">
Generación de Cuadros de Salida: </t>
    </r>
    <r>
      <rPr>
        <sz val="10"/>
        <color rgb="FF000000"/>
        <rFont val="Arial"/>
        <family val="2"/>
      </rPr>
      <t>Incluye validación y aprobación</t>
    </r>
    <r>
      <rPr>
        <b/>
        <sz val="10"/>
        <color rgb="FF000000"/>
        <rFont val="Arial"/>
        <family val="2"/>
      </rPr>
      <t xml:space="preserve">
Generación de Gráficas y análisis</t>
    </r>
    <r>
      <rPr>
        <sz val="10"/>
        <color rgb="FF000000"/>
        <rFont val="Arial"/>
        <family val="2"/>
      </rPr>
      <t xml:space="preserve">
1 Economista
Concepto técnico enfoque de género: Se incluyó reuniones con la mesa de transversalización del enfoque de genero y diferencial de la Secretaria Distrital de la Mujer
Personal de la Secretaria Distrital de la Mujer
Elaboración del Documento: Incluye validación, ajustes y aprobación final y elaboración de portada
1 Economista, 1 Coordinador, 1 Diseñador</t>
    </r>
    <r>
      <rPr>
        <b/>
        <sz val="10"/>
        <color rgb="FF000000"/>
        <rFont val="Arial"/>
        <family val="2"/>
      </rPr>
      <t xml:space="preserve">
Difusión y Divulgación del Documento: </t>
    </r>
    <r>
      <rPr>
        <sz val="10"/>
        <color rgb="FF000000"/>
        <rFont val="Arial"/>
        <family val="2"/>
      </rPr>
      <t>https://www.idt.gov.co/estudios-de-turismo
1 Enlance Comunicaciones</t>
    </r>
  </si>
  <si>
    <t>El producto esperado  fue entregado en el segundo trimestre y por lo tanto la actuvidad cumple a cabalidad el 100% de ejecución para el año 2022.https://www.idt.gov.co/es/estudio-participacion-de-la-mujer-en-el-turismo-en-bogota</t>
  </si>
  <si>
    <r>
      <t xml:space="preserve">Durante el </t>
    </r>
    <r>
      <rPr>
        <b/>
        <sz val="10"/>
        <color rgb="FF000000"/>
        <rFont val="Arial"/>
        <family val="2"/>
      </rPr>
      <t>primer</t>
    </r>
    <r>
      <rPr>
        <sz val="10"/>
        <color rgb="FF000000"/>
        <rFont val="Arial"/>
        <family val="2"/>
      </rPr>
      <t xml:space="preserve"> trimestre, se logró realizar el fortalecimiento técnico desde lo planteado en el proyecto 7722 “Fortalecimiento de la inclusión productiva de emprendimientos por subsistencia” a un total </t>
    </r>
    <r>
      <rPr>
        <b/>
        <sz val="14"/>
        <color rgb="FF000000"/>
        <rFont val="Arial"/>
        <family val="2"/>
      </rPr>
      <t>121</t>
    </r>
    <r>
      <rPr>
        <sz val="10"/>
        <color rgb="FF000000"/>
        <rFont val="Arial"/>
        <family val="2"/>
      </rPr>
      <t xml:space="preserve"> de estos emprendimientos</t>
    </r>
    <r>
      <rPr>
        <b/>
        <sz val="14"/>
        <color rgb="FF000000"/>
        <rFont val="Arial"/>
        <family val="2"/>
      </rPr>
      <t xml:space="preserve"> liderados por mujeres</t>
    </r>
    <r>
      <rPr>
        <sz val="10"/>
        <color rgb="FF000000"/>
        <rFont val="Arial"/>
        <family val="2"/>
      </rPr>
      <t xml:space="preserve">, a través de algunas de las </t>
    </r>
    <r>
      <rPr>
        <b/>
        <sz val="14"/>
        <color rgb="FF000000"/>
        <rFont val="Arial"/>
        <family val="2"/>
      </rPr>
      <t>siguientes estrategias:</t>
    </r>
    <r>
      <rPr>
        <sz val="10"/>
        <color rgb="FF000000"/>
        <rFont val="Arial"/>
        <family val="2"/>
      </rPr>
      <t xml:space="preserve">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</si>
  <si>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 xml:space="preserve">Durante el  </t>
    </r>
    <r>
      <rPr>
        <b/>
        <sz val="10"/>
        <color rgb="FF000000"/>
        <rFont val="Arial"/>
        <family val="2"/>
      </rPr>
      <t>segundo</t>
    </r>
    <r>
      <rPr>
        <sz val="10"/>
        <color rgb="FF000000"/>
        <rFont val="Arial"/>
        <family val="2"/>
      </rPr>
      <t xml:space="preserve"> trimestre, se logró realizar el fortalecimiento técnico desde lo planteado en el proyecto 7722 “Fortalecimiento de la inclusión productiva de emprendimientos por subsistencia” a un total </t>
    </r>
    <r>
      <rPr>
        <b/>
        <sz val="14"/>
        <color rgb="FF000000"/>
        <rFont val="Arial"/>
        <family val="2"/>
      </rPr>
      <t xml:space="preserve"> 289 </t>
    </r>
    <r>
      <rPr>
        <sz val="10"/>
        <color rgb="FF000000"/>
        <rFont val="Arial"/>
        <family val="2"/>
      </rPr>
      <t xml:space="preserve"> de estos emprendimientos</t>
    </r>
    <r>
      <rPr>
        <b/>
        <sz val="14"/>
        <color rgb="FF000000"/>
        <rFont val="Arial"/>
        <family val="2"/>
      </rPr>
      <t xml:space="preserve"> liderados por mujere</t>
    </r>
    <r>
      <rPr>
        <sz val="10"/>
        <color rgb="FF000000"/>
        <rFont val="Arial"/>
        <family val="2"/>
      </rPr>
      <t>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</si>
  <si>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Durante el</t>
    </r>
    <r>
      <rPr>
        <b/>
        <sz val="10"/>
        <color rgb="FF000000"/>
        <rFont val="Arial"/>
        <family val="2"/>
      </rPr>
      <t xml:space="preserve"> tercer </t>
    </r>
    <r>
      <rPr>
        <sz val="10"/>
        <color rgb="FF000000"/>
        <rFont val="Arial"/>
        <family val="2"/>
      </rPr>
      <t xml:space="preserve"> trimestre, se logró realizar el fortalecimiento técnico desde lo planteado en el proyecto 7722 “Fortalecimiento de la inclusión productiva de emprendimientos por subsistencia” a un total  </t>
    </r>
    <r>
      <rPr>
        <b/>
        <sz val="14"/>
        <color rgb="FF000000"/>
        <rFont val="Arial"/>
        <family val="2"/>
      </rPr>
      <t xml:space="preserve">86 </t>
    </r>
    <r>
      <rPr>
        <sz val="10"/>
        <color rgb="FF000000"/>
        <rFont val="Arial"/>
        <family val="2"/>
      </rPr>
      <t xml:space="preserve"> de estos emprendimientos </t>
    </r>
    <r>
      <rPr>
        <b/>
        <sz val="10"/>
        <color rgb="FF000000"/>
        <rFont val="Arial"/>
        <family val="2"/>
      </rPr>
      <t>liderados por mujeres</t>
    </r>
    <r>
      <rPr>
        <sz val="10"/>
        <color rgb="FF000000"/>
        <rFont val="Arial"/>
        <family val="2"/>
      </rPr>
      <t>,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</si>
  <si>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 xml:space="preserve">Durante el  </t>
    </r>
    <r>
      <rPr>
        <b/>
        <sz val="10"/>
        <color rgb="FF000000"/>
        <rFont val="Arial"/>
        <family val="2"/>
      </rPr>
      <t>cuarto</t>
    </r>
    <r>
      <rPr>
        <sz val="10"/>
        <color rgb="FF000000"/>
        <rFont val="Arial"/>
        <family val="2"/>
      </rPr>
      <t xml:space="preserve"> trimestre, se logró realizar el fortalecimiento técnico desde lo planteado en el proyecto 7722 “Fortalecimiento de la inclusión productiva de emprendimientos por subsistencia” a un total  </t>
    </r>
    <r>
      <rPr>
        <b/>
        <sz val="14"/>
        <color rgb="FF000000"/>
        <rFont val="Arial"/>
        <family val="2"/>
      </rPr>
      <t xml:space="preserve">198 </t>
    </r>
    <r>
      <rPr>
        <sz val="10"/>
        <color rgb="FF000000"/>
        <rFont val="Arial"/>
        <family val="2"/>
      </rPr>
      <t>de estos emprendimientos liderados por mujeres,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</si>
  <si>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DERECHOS HUMANOS</t>
    </r>
    <r>
      <rPr>
        <sz val="10"/>
        <color rgb="FF000000"/>
        <rFont val="Arial"/>
        <family val="2"/>
      </rPr>
      <t xml:space="preserve">: Derecho al trabajo.
Por medio del fortalecimiento de los </t>
    </r>
    <r>
      <rPr>
        <b/>
        <sz val="14"/>
        <color rgb="FF000000"/>
        <rFont val="Arial"/>
        <family val="2"/>
      </rPr>
      <t>121</t>
    </r>
    <r>
      <rPr>
        <sz val="10"/>
        <color rgb="FF000000"/>
        <rFont val="Arial"/>
        <family val="2"/>
      </rPr>
      <t xml:space="preserve">  emprendimientos por subsistencia de mujeres, atendidas durante este primer trimestre, se busca lograr aumentar  su  inclusión productiva y  de esta manera garantizar el derecho al trabajo digno y su independencia economica.</t>
    </r>
    <r>
      <rPr>
        <b/>
        <sz val="10"/>
        <color rgb="FF000000"/>
        <rFont val="Arial"/>
        <family val="2"/>
      </rPr>
      <t xml:space="preserve">
GÉNERO: </t>
    </r>
    <r>
      <rPr>
        <sz val="10"/>
        <color rgb="FF000000"/>
        <rFont val="Arial"/>
        <family val="2"/>
      </rPr>
      <t>Se logró realizar el fortalecimiento a los emprendimientos por subsistencia de 121 mujeres y 81 hombres para este trimestre.</t>
    </r>
    <r>
      <rPr>
        <b/>
        <sz val="10"/>
        <color rgb="FF000000"/>
        <rFont val="Arial"/>
        <family val="2"/>
      </rPr>
      <t xml:space="preserve">
DIFERENCIAL: </t>
    </r>
    <r>
      <rPr>
        <sz val="10"/>
        <color rgb="FF000000"/>
        <rFont val="Arial"/>
        <family val="2"/>
      </rPr>
      <t xml:space="preserve"> Se fortalecieron los emprendimientos por subsistencia de</t>
    </r>
    <r>
      <rPr>
        <b/>
        <sz val="10"/>
        <color rgb="FF000000"/>
        <rFont val="Arial"/>
        <family val="2"/>
      </rPr>
      <t xml:space="preserve"> 9</t>
    </r>
    <r>
      <rPr>
        <sz val="10"/>
        <color rgb="FF000000"/>
        <rFont val="Arial"/>
        <family val="2"/>
      </rPr>
      <t xml:space="preserve"> mujeres vendedoras informales que se declararon víctimas del conflicto armado,</t>
    </r>
    <r>
      <rPr>
        <b/>
        <sz val="10"/>
        <color rgb="FF000000"/>
        <rFont val="Arial"/>
        <family val="2"/>
      </rPr>
      <t xml:space="preserve"> 2</t>
    </r>
    <r>
      <rPr>
        <sz val="10"/>
        <color rgb="FF000000"/>
        <rFont val="Arial"/>
        <family val="2"/>
      </rPr>
      <t xml:space="preserve"> mujeres con discapacidad  y </t>
    </r>
    <r>
      <rPr>
        <b/>
        <sz val="10"/>
        <color rgb="FF000000"/>
        <rFont val="Arial"/>
        <family val="2"/>
      </rPr>
      <t>1</t>
    </r>
    <r>
      <rPr>
        <sz val="10"/>
        <color rgb="FF000000"/>
        <rFont val="Arial"/>
        <family val="2"/>
      </rPr>
      <t xml:space="preserve"> de la etnia mestiza y </t>
    </r>
    <r>
      <rPr>
        <b/>
        <sz val="10"/>
        <color rgb="FF000000"/>
        <rFont val="Arial"/>
        <family val="2"/>
      </rPr>
      <t>1</t>
    </r>
    <r>
      <rPr>
        <sz val="10"/>
        <color rgb="FF000000"/>
        <rFont val="Arial"/>
        <family val="2"/>
      </rPr>
      <t xml:space="preserve"> más que no informa de cual, pero refiere pertenecer a las mismas.</t>
    </r>
    <r>
      <rPr>
        <b/>
        <sz val="10"/>
        <color rgb="FF000000"/>
        <rFont val="Arial"/>
        <family val="2"/>
      </rPr>
      <t xml:space="preserve">
TERRITORIAL: </t>
    </r>
    <r>
      <rPr>
        <sz val="10"/>
        <color rgb="FF000000"/>
        <rFont val="Arial"/>
        <family val="2"/>
      </rPr>
      <t xml:space="preserve">Los emprendimientos por subsistencia liderados por mujeres pertenecen a las siguientes localidades
1. Usaquén: 2
2. Chapinero: 2
3. Santa Fe: 3
4. San Cristóbal: 7 
5. Usme: 7
7. Bosa: 22
8. Kennedy: 11
9. Fontibón: 6
10. Engativá: 7 
11. Suba: 18
12. Barrios Unidos: 3
13. Teusaquillo: 2
14. Los Mártires: 3
16. Puente Aranda 1
17. Candelaria: 2
18. Rafael Uribe Uribe: 7 
19. Ciudad Bolivar: 11
20. Antonio nariño: 4
21. Tunjuelito: 3
Para un total de 121 mujeres atendidas en el distrito capital. </t>
    </r>
  </si>
  <si>
    <r>
      <t>DERECHOS HUMANOS:</t>
    </r>
    <r>
      <rPr>
        <sz val="10"/>
        <color rgb="FF000000"/>
        <rFont val="Arial"/>
        <family val="2"/>
      </rPr>
      <t xml:space="preserve"> Derecho al trabajo.
Por medio del fortalecimiento de los </t>
    </r>
    <r>
      <rPr>
        <b/>
        <sz val="14"/>
        <color rgb="FF000000"/>
        <rFont val="Arial"/>
        <family val="2"/>
      </rPr>
      <t>289</t>
    </r>
    <r>
      <rPr>
        <sz val="10"/>
        <color rgb="FF000000"/>
        <rFont val="Arial"/>
        <family val="2"/>
      </rPr>
      <t xml:space="preserve">  emprendimientos por subsistencia de mujeres , atendidas durante este segundo trimestre, se busca lograr aumentar  su  inclusión productiva y  de esta manera garantizar el derecho al trabajo digno y su independencia economica.</t>
    </r>
    <r>
      <rPr>
        <b/>
        <sz val="10"/>
        <color rgb="FF000000"/>
        <rFont val="Arial"/>
        <family val="2"/>
      </rPr>
      <t xml:space="preserve">
GÉNERO:</t>
    </r>
    <r>
      <rPr>
        <sz val="10"/>
        <color rgb="FF000000"/>
        <rFont val="Arial"/>
        <family val="2"/>
      </rPr>
      <t xml:space="preserve"> Se logró realizar el fortalecimiento a los emprendimientos por subsistencia de 289 mujeres y 163 hombres para este trimestre.</t>
    </r>
    <r>
      <rPr>
        <b/>
        <sz val="10"/>
        <color rgb="FF000000"/>
        <rFont val="Arial"/>
        <family val="2"/>
      </rPr>
      <t xml:space="preserve">
DIFERENCIAL</t>
    </r>
    <r>
      <rPr>
        <sz val="10"/>
        <color rgb="FF000000"/>
        <rFont val="Arial"/>
        <family val="2"/>
      </rPr>
      <t xml:space="preserve">: Se fortalecieron los emprendimientos por subsistencia de </t>
    </r>
    <r>
      <rPr>
        <sz val="14"/>
        <color rgb="FF000000"/>
        <rFont val="Arial"/>
        <family val="2"/>
      </rPr>
      <t>27</t>
    </r>
    <r>
      <rPr>
        <sz val="10"/>
        <color rgb="FF000000"/>
        <rFont val="Arial"/>
        <family val="2"/>
      </rPr>
      <t xml:space="preserve"> mujeres vendedoras informales que se declararon víctimas del conflicto armado, </t>
    </r>
    <r>
      <rPr>
        <sz val="14"/>
        <color rgb="FF000000"/>
        <rFont val="Arial"/>
        <family val="2"/>
      </rPr>
      <t>11</t>
    </r>
    <r>
      <rPr>
        <sz val="10"/>
        <color rgb="FF000000"/>
        <rFont val="Arial"/>
        <family val="2"/>
      </rPr>
      <t xml:space="preserve"> mujeres con discapacidad y </t>
    </r>
    <r>
      <rPr>
        <b/>
        <sz val="14"/>
        <color rgb="FF000000"/>
        <rFont val="Arial"/>
        <family val="2"/>
      </rPr>
      <t>3</t>
    </r>
    <r>
      <rPr>
        <sz val="10"/>
        <color rgb="FF000000"/>
        <rFont val="Arial"/>
        <family val="2"/>
      </rPr>
      <t xml:space="preserve"> de los sectores sociales LGBTIQ+
TERRITORIAL: Los emprendimientos por subsistencia liderados por mujeres pertenecen a las siguientes localidades:
1. Antonio nariño:10
2. Barrios Unidos: 8
3.  Bosa: 44
4.  Candelaria: 6
5. Chapinero: 7
6.  Ciudad Bolivar: 17
7.  Engativá: 23
8.  Fontibón: 4
9.  Kennedy: 26
10. Los Mártires: 4
11. Puente Aranda: 7
12. Rafael Uribe Uribe: 10
13. San Cristóbal: 19
14.  Santa Fe: 28
15. Suba:  37
16. Teusaquillo: 3
17. Tunjuelito: 17
18. Usaquén: 5
19. Usme:  14
Para un total de 289  mujeres atendidas en el distrito capital. </t>
    </r>
  </si>
  <si>
    <r>
      <t xml:space="preserve">DERECHOS HUMANOS: Derecho al trabajo.
Por medio del fortalecimiento de los </t>
    </r>
    <r>
      <rPr>
        <b/>
        <sz val="14"/>
        <color rgb="FF000000"/>
        <rFont val="Arial"/>
        <family val="2"/>
      </rPr>
      <t>86</t>
    </r>
    <r>
      <rPr>
        <b/>
        <sz val="10"/>
        <color rgb="FF000000"/>
        <rFont val="Arial"/>
        <family val="2"/>
      </rPr>
      <t xml:space="preserve">  </t>
    </r>
    <r>
      <rPr>
        <sz val="10"/>
        <color rgb="FF000000"/>
        <rFont val="Arial"/>
        <family val="2"/>
      </rPr>
      <t>emprendimientos por subsistencia de mujeres , atendidas durante este segundo trimestre, se busca lograr aumentar  su  inclusión productiva y  de esta manera garantizar el derecho al trabajo digno y su independencia economica.
GÉNERO: Se logró realizar el fortalecimiento a los emprendimientos por subsistencia de</t>
    </r>
    <r>
      <rPr>
        <b/>
        <sz val="10"/>
        <color rgb="FF000000"/>
        <rFont val="Arial"/>
        <family val="2"/>
      </rPr>
      <t xml:space="preserve"> 86</t>
    </r>
    <r>
      <rPr>
        <sz val="10"/>
        <color rgb="FF000000"/>
        <rFont val="Arial"/>
        <family val="2"/>
      </rPr>
      <t xml:space="preserve"> mujeres y</t>
    </r>
    <r>
      <rPr>
        <b/>
        <sz val="10"/>
        <color rgb="FF000000"/>
        <rFont val="Arial"/>
        <family val="2"/>
      </rPr>
      <t xml:space="preserve"> 56</t>
    </r>
    <r>
      <rPr>
        <sz val="10"/>
        <color rgb="FF000000"/>
        <rFont val="Arial"/>
        <family val="2"/>
      </rPr>
      <t xml:space="preserve"> hombres para este trimestre.
DIFERENCIAL: Se fortalecieron los emprendimientos por subsistencia de </t>
    </r>
    <r>
      <rPr>
        <b/>
        <sz val="10"/>
        <color rgb="FF000000"/>
        <rFont val="Arial"/>
        <family val="2"/>
      </rPr>
      <t>9 mujeres</t>
    </r>
    <r>
      <rPr>
        <sz val="10"/>
        <color rgb="FF000000"/>
        <rFont val="Arial"/>
        <family val="2"/>
      </rPr>
      <t xml:space="preserve"> vendedoras informales que se declararon </t>
    </r>
    <r>
      <rPr>
        <b/>
        <sz val="10"/>
        <color rgb="FF000000"/>
        <rFont val="Arial"/>
        <family val="2"/>
      </rPr>
      <t>víctimas del conflicto armado</t>
    </r>
    <r>
      <rPr>
        <sz val="10"/>
        <color rgb="FF000000"/>
        <rFont val="Arial"/>
        <family val="2"/>
      </rPr>
      <t xml:space="preserve">, </t>
    </r>
    <r>
      <rPr>
        <b/>
        <sz val="10"/>
        <color rgb="FF000000"/>
        <rFont val="Arial"/>
        <family val="2"/>
      </rPr>
      <t>3 mujeres con discapacidad</t>
    </r>
    <r>
      <rPr>
        <sz val="10"/>
        <color rgb="FF000000"/>
        <rFont val="Arial"/>
        <family val="2"/>
      </rPr>
      <t xml:space="preserve"> y </t>
    </r>
    <r>
      <rPr>
        <b/>
        <sz val="10"/>
        <color rgb="FF000000"/>
        <rFont val="Arial"/>
        <family val="2"/>
      </rPr>
      <t>2</t>
    </r>
    <r>
      <rPr>
        <sz val="10"/>
        <color rgb="FF000000"/>
        <rFont val="Arial"/>
        <family val="2"/>
      </rPr>
      <t xml:space="preserve"> de los sectores sociales </t>
    </r>
    <r>
      <rPr>
        <b/>
        <sz val="10"/>
        <color rgb="FF000000"/>
        <rFont val="Arial"/>
        <family val="2"/>
      </rPr>
      <t>LGBTIQ+</t>
    </r>
    <r>
      <rPr>
        <sz val="10"/>
        <color rgb="FF000000"/>
        <rFont val="Arial"/>
        <family val="2"/>
      </rPr>
      <t xml:space="preserve">
TERRITORIAL: Los emprendimientos por subsistencia liderados por mujeres pertenecen a las siguientes localidades:
1. Antonio nariño: 0
2. Barrios Unidos: 1
3.  Bosa: 15
4.  Candelaria: 1
5. Chapinero: 0
6.  Ciudad Bolivar: 6
7.  Engativá:  17
8.  Fontibón: 8
9.  Kennedy: 11
10. Los Mártires: 1
11. Puente Aranda: 2
12. Rafael Uribe Uribe: 1
13. San Cristóbal: 0
14.  Santa Fe: 1
15. Suba:  13
16. Teusaquillo: 0
17. Tunjuelito: 1
18. Usaquén: 0
19. Usme:  8
Para un total de 86  mujeres atendidas en el distrito capital. </t>
    </r>
  </si>
  <si>
    <r>
      <t xml:space="preserve">DERECHOS HUMANOS: Derecho al trabajo.
Por medio del fortalecimiento de los </t>
    </r>
    <r>
      <rPr>
        <b/>
        <sz val="14"/>
        <color rgb="FF000000"/>
        <rFont val="Arial"/>
        <family val="2"/>
      </rPr>
      <t xml:space="preserve">198  </t>
    </r>
    <r>
      <rPr>
        <sz val="10"/>
        <color rgb="FF000000"/>
        <rFont val="Arial"/>
        <family val="2"/>
      </rPr>
      <t xml:space="preserve">emprendimientos por subsistencia de mujeres , atendidas durante este segundo trimestre, se busca lograr aumentar  su  inclusión productiva y  de esta manera garantizar el derecho al trabajo digno y su independencia economica.
GÉNERO: Se logró realizar el fortalecimiento a los emprendimientos por subsistencia de </t>
    </r>
    <r>
      <rPr>
        <b/>
        <sz val="10"/>
        <color rgb="FF000000"/>
        <rFont val="Arial"/>
        <family val="2"/>
      </rPr>
      <t>198</t>
    </r>
    <r>
      <rPr>
        <sz val="10"/>
        <color rgb="FF000000"/>
        <rFont val="Arial"/>
        <family val="2"/>
      </rPr>
      <t xml:space="preserve"> mujeres y</t>
    </r>
    <r>
      <rPr>
        <b/>
        <sz val="10"/>
        <color rgb="FF000000"/>
        <rFont val="Arial"/>
        <family val="2"/>
      </rPr>
      <t xml:space="preserve"> 65</t>
    </r>
    <r>
      <rPr>
        <sz val="10"/>
        <color rgb="FF000000"/>
        <rFont val="Arial"/>
        <family val="2"/>
      </rPr>
      <t xml:space="preserve"> hombres para este trimestre.
DIFERENCIAL: Se fortalecieron los emprendimientos por subsistencia de </t>
    </r>
    <r>
      <rPr>
        <b/>
        <sz val="10"/>
        <color rgb="FF000000"/>
        <rFont val="Arial"/>
        <family val="2"/>
      </rPr>
      <t>31 mujeres</t>
    </r>
    <r>
      <rPr>
        <sz val="10"/>
        <color rgb="FF000000"/>
        <rFont val="Arial"/>
        <family val="2"/>
      </rPr>
      <t xml:space="preserve"> vendedoras informales que se declararon v</t>
    </r>
    <r>
      <rPr>
        <b/>
        <sz val="10"/>
        <color rgb="FF000000"/>
        <rFont val="Arial"/>
        <family val="2"/>
      </rPr>
      <t>íctimas del conflicto armado</t>
    </r>
    <r>
      <rPr>
        <sz val="10"/>
        <color rgb="FF000000"/>
        <rFont val="Arial"/>
        <family val="2"/>
      </rPr>
      <t xml:space="preserve">, </t>
    </r>
    <r>
      <rPr>
        <b/>
        <sz val="10"/>
        <color rgb="FF000000"/>
        <rFont val="Arial"/>
        <family val="2"/>
      </rPr>
      <t>5</t>
    </r>
    <r>
      <rPr>
        <sz val="10"/>
        <color rgb="FF000000"/>
        <rFont val="Arial"/>
        <family val="2"/>
      </rPr>
      <t xml:space="preserve"> mujeres con</t>
    </r>
    <r>
      <rPr>
        <b/>
        <sz val="10"/>
        <color rgb="FF000000"/>
        <rFont val="Arial"/>
        <family val="2"/>
      </rPr>
      <t xml:space="preserve"> discapacidad</t>
    </r>
    <r>
      <rPr>
        <sz val="10"/>
        <color rgb="FF000000"/>
        <rFont val="Arial"/>
        <family val="2"/>
      </rPr>
      <t xml:space="preserve"> , 4 de los sectores sociales</t>
    </r>
    <r>
      <rPr>
        <b/>
        <sz val="10"/>
        <color rgb="FF000000"/>
        <rFont val="Arial"/>
        <family val="2"/>
      </rPr>
      <t xml:space="preserve"> LGBTIQ+ y 2 mujeres de las etnias Guayu,  1 de ICO VALLE DE ANAPO y 1 de PIJAOS.</t>
    </r>
    <r>
      <rPr>
        <sz val="10"/>
        <color rgb="FF000000"/>
        <rFont val="Arial"/>
        <family val="2"/>
      </rPr>
      <t xml:space="preserve">
TERRITORIAL: Los emprendimientos por subsistencia liderados por mujeres pertenecen a las siguientes localidades:
1. Antonio nariño: 4
2. Barrios Unidos: 4
3.  Bosa: 40
4.  Candelaria: 1
5. Chapinero: 4
6.  Ciudad Bolivar: 16
7.  Engativá:  11
8.  Fontibón: 4
9.  Kennedy: 10
10. Los Mártires: 1
11. Puente Aranda: 5
12. Rafael Uribe Uribe: 19
13. San Cristóbal: 19
14.  Santa Fe: 4
15. Suba:  24
16. Teusaquillo: 0
17. Tunjuelito: 5
18. Usaquén: 2
19. Usme:  25
Para un total de </t>
    </r>
    <r>
      <rPr>
        <b/>
        <sz val="10"/>
        <color rgb="FF000000"/>
        <rFont val="Arial"/>
        <family val="2"/>
      </rPr>
      <t>198</t>
    </r>
    <r>
      <rPr>
        <sz val="10"/>
        <color rgb="FF000000"/>
        <rFont val="Arial"/>
        <family val="2"/>
      </rPr>
      <t xml:space="preserve">  mujeres atendidas en el distrito capital. </t>
    </r>
  </si>
  <si>
    <t>$545.050.229,35</t>
  </si>
  <si>
    <t>$2.370.142.663,99</t>
  </si>
  <si>
    <t xml:space="preserve"> $                                        -  </t>
  </si>
  <si>
    <t xml:space="preserve"> $                          3.004.374.812</t>
  </si>
  <si>
    <t>Corresponde a los compromisos de los Contratos de Prestación de Servicios para atención psicosocial y fortalecimiento técnico y empresarial de los emprendimientos por subsistencia y gastos recurrentes del proyecto de inversión 7722.</t>
  </si>
  <si>
    <t>Se modifican resultados primer trimestre según actualización de sistemas de información</t>
  </si>
  <si>
    <t xml:space="preserve">El IPES busco brindar a las mujeres de población de la economía informal que ejerce sus actividades en el espacio público, alternativas comerciales transitorias para la generación de ingresos a través de la oferta de los proyectos de inversión
1. proyecto 7722. emprendedores por subsistencia para el fortalecimiento de la inclusión productiva con los siguientes cursos:
Curso "Marketing Digital"; 21 personas en total: 11 mujeres y 10 hombres.
2. Proyecto 7773. Fortalecimiento oferta de alternativas económicas en el espacio Público en Bogotá con los cursos:
Curso "Buenas prácticas de manufactura en la industria de alimentos y bebidas"; 47 personas en total: 31 mujeres y 16 hombres.
Curso "Cultura ciudadana con énfasis en desarrollo sostenible"; 27 personas en total: 15 mujeres y 12 hombres.
3. proyecto 7772. implementación de estrategias de organización de zonas de uso y aprovechamiento económico del espacio público en Bogotá con los siguientes cursos:
Curso "Fortalecimiento empresarial básico"; fueron en total 25 personas: 20 mujeres y 5 hombres.
4. En el Proyecto 7548 “Fortalecimiento de las plazas distritales de mercado” con el curso "Buenas prácticas de manufactura en la industria de alimentos y bebidas"; 40 personas en total; 33 mujeres y 7 hombres. </t>
  </si>
  <si>
    <t xml:space="preserve">El IPES busco brindar a las mujeres de población de la economía informal que ejerce sus actividades en el espacio público, alternativas comerciales transitorias para la generación de ingresos a través de la oferta de los proyectos de inversión
1. proyecto 7722. emprendedores por subsistencia para el fortalecimiento de la inclusión productiva con los siguientes cursos:
Curso "Buenas prácticas de manufactura en la industria de alimentos y bebidas"; 50 personas en total: 37 mujer y 13 hombres.
Curso "Fortalecimiento empresarial"; 28 personas en total: 19 mujeres y 9 hombres.
Curso "Estrategias de mercadeo y ventas"; 32 personas en total: 17 mujeres y 15 hombres.
2. Proyecto 7773. Fortalecimiento oferta de alternativas económicas en el espacio Público en Bogotá con los cursos:
Curso "Marketing Digital"; 20 personas en total: 13 mujeres y 7 hombres.
Curso "Comportamiento Emprendedor": 40 personas en total: 30 mujeres y 10 hombres.
3. proyecto 7772. implementación de estrategias de organización de zonas de uso y aprovechamiento económico del espacio público en Bogotá con los siguientes cursos:
Curso "Buenas Prácticas de Manufactura en la industria de Alimentos y Bebidas"; 64 personas en total: 43 mujeres y 21 hombres.
Curso "Sistemas Básicos 1"; 25 personas en total: 17 mujeres y 8 hombres.
Curso "Comportamiento Emprendedor"; 42 personas en total: 25 mujeres y 17 hombres.
4. En el Proyecto 7548 “Fortalecimiento de las plazas distritales de mercado” con el curso "Buenas prácticas de manufactura en la industria de alimentos y bebidas"; 77 personas en total; 59 mujeres y 18 hombres. </t>
  </si>
  <si>
    <t xml:space="preserve">El IPES busco brindar a las mujeres de población de la economía informal que ejerce sus actividades en el espacio público, alternativas comerciales transitorias para la generación de ingresos a través de la oferta de los proyectos de inversión
1. proyecto 7722. emprendedores por subsistencia para el fortalecimiento de la inclusión productiva con los siguientes cursos:
Curso "Buenas prácticas de manufactura en la industria de alimentos y bebidas"; 15 personas en total: 6 mujeres y 9 hombres.
Curso "Buenas prácticas de manufactura en la industria de alimentos y bebidas"; 34 personas en total: 25 mujeres y 9 hombres.
2. Proyecto 7773. Fortalecimiento oferta de alternativas económicas en el espacio Público en Bogotá con los cursos:
Curso "Buenas prácticas de manufactura en la industria de alimentos y bebidas"; 12 personas: 11 mujeres y 1 hombre.
Curso "Marketing digital": 21 personas en total: 18 mujeres y 3 hombres.
3. proyecto 7772. implementación de estrategias de organización de zonas de uso y aprovechamiento económico del espacio público en Bogotá con los siguientes cursos:
Curso "Marketing Digital"; 25 personas en total: 15 mujeres y 10 hombres.
Curso "Buenas prácticas de manufactura en la industria de alimentos y bebidas";47 personas en total: 35 mujeres y 12 hombres.
4. En el Proyecto 7548 “Fortalecimiento de las plazas distritales de mercado” con el curso "Buenas prácticas de manufactura en la industria de alimentos y bebidas"; 174 personas en total; 128 mujeres y 46 hombres. </t>
  </si>
  <si>
    <t xml:space="preserve">El IPES busco brindar a las mujeres de población de la economía informal que ejerce sus actividades en el espacio público, alternativas comerciales transitorias para la generación de ingresos a través de la oferta de los proyectos de inversión
1. proyecto 7722. emprendedores por subsistencia para el fortalecimiento de la inclusión productiva con los siguientes cursos:
Curso "Asesoría e imagen corporativa"; 9 personas en total: 7 mujeres y 2 hombres.
2. En el Proyecto 7548 “Fortalecimiento de las plazas distritales de mercado” con el curso "Buenas prácticas de manufactura en la industria de alimentos y bebidas"; 25 personas en total; 18 mujeres y 7 hombres. </t>
  </si>
  <si>
    <r>
      <rPr>
        <b/>
        <sz val="10"/>
        <color rgb="FF000000"/>
        <rFont val="Arial"/>
        <family val="2"/>
      </rPr>
      <t xml:space="preserve">DERECHOS HUMANOS: </t>
    </r>
    <r>
      <rPr>
        <sz val="10"/>
        <color rgb="FF000000"/>
        <rFont val="Arial"/>
        <family val="2"/>
      </rPr>
      <t xml:space="preserve">Se buscó fortalecer las capacidades y habilidades para disminuir la brecha de desempleo de las mujeres de la economía informal de la ciudad.
</t>
    </r>
    <r>
      <rPr>
        <b/>
        <sz val="10"/>
        <color rgb="FF000000"/>
        <rFont val="Arial"/>
        <family val="2"/>
      </rPr>
      <t xml:space="preserve">
GÉNERO: </t>
    </r>
    <r>
      <rPr>
        <sz val="10"/>
        <color rgb="FF000000"/>
        <rFont val="Arial"/>
        <family val="2"/>
      </rPr>
      <t xml:space="preserve">Se formaron </t>
    </r>
    <r>
      <rPr>
        <b/>
        <sz val="14"/>
        <color rgb="FF000000"/>
        <rFont val="Arial"/>
        <family val="2"/>
      </rPr>
      <t>111</t>
    </r>
    <r>
      <rPr>
        <sz val="10"/>
        <color rgb="FF000000"/>
        <rFont val="Arial"/>
        <family val="2"/>
      </rPr>
      <t xml:space="preserve"> mujeres vendedoras informales, comerciantes de plazas de mercado y/o dependientes, en las Rutas de Formación Integral, presenciales y/o virtuales, Mediante el fortalecimiento de competencias generales y específicas que les permita las posibilidades de inserción en el mercado laboral. y/o el mejoramiento de sus unidades productivas.
</t>
    </r>
    <r>
      <rPr>
        <b/>
        <sz val="10"/>
        <color rgb="FF000000"/>
        <rFont val="Arial"/>
        <family val="2"/>
      </rPr>
      <t xml:space="preserve">
DIFERENCIAL: </t>
    </r>
    <r>
      <rPr>
        <sz val="10"/>
        <color rgb="FF000000"/>
        <rFont val="Arial"/>
        <family val="2"/>
      </rPr>
      <t xml:space="preserve">De las </t>
    </r>
    <r>
      <rPr>
        <b/>
        <sz val="14"/>
        <color rgb="FF000000"/>
        <rFont val="Arial"/>
        <family val="2"/>
      </rPr>
      <t>111</t>
    </r>
    <r>
      <rPr>
        <sz val="10"/>
        <color rgb="FF000000"/>
        <rFont val="Arial"/>
        <family val="2"/>
      </rPr>
      <t xml:space="preserve"> mujeres capacitadas, se contó con la participación de 55 mujeres cabeza de familia, 3 pertenecientes a la comunidad LGBTI, 4 mujeres en condición de discapacidad visual, 9 victimas del conflicto, 17 adultas mayor y 6 mujeres cuidadoras de personas con discapacidad.
</t>
    </r>
    <r>
      <rPr>
        <b/>
        <sz val="10"/>
        <color rgb="FF000000"/>
        <rFont val="Arial"/>
        <family val="2"/>
      </rPr>
      <t xml:space="preserve">
TERRITORIAL: </t>
    </r>
    <r>
      <rPr>
        <sz val="10"/>
        <color rgb="FF000000"/>
        <rFont val="Arial"/>
        <family val="2"/>
      </rPr>
      <t>La oferta institucional del IPES es a nivel distrital. se hace la atención en las 19 localidades de Bogotá. debido al alcance de la virtualidad en la oferta institucional.</t>
    </r>
  </si>
  <si>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 xml:space="preserve">Se formaron </t>
    </r>
    <r>
      <rPr>
        <b/>
        <sz val="14"/>
        <color rgb="FF000000"/>
        <rFont val="Arial"/>
        <family val="2"/>
      </rPr>
      <t>262</t>
    </r>
    <r>
      <rPr>
        <sz val="10"/>
        <color rgb="FF000000"/>
        <rFont val="Arial"/>
        <family val="2"/>
      </rPr>
      <t xml:space="preserve"> mujeres vendedoras informales, comerciantes de plazas de mercado y/o dependientes, en las Rutas de Formación Integral, presenciales y/o virtuales, Mediante el fortalecimiento de competencias generales y específicas que les permita las posibilidades de inserción en el mercado laboral. y/o el mejoramiento de sus unidades productivas.</t>
    </r>
    <r>
      <rPr>
        <b/>
        <sz val="10"/>
        <color rgb="FF000000"/>
        <rFont val="Arial"/>
        <family val="2"/>
      </rPr>
      <t xml:space="preserve">
DIFERENCIAL: </t>
    </r>
    <r>
      <rPr>
        <sz val="10"/>
        <color rgb="FF000000"/>
        <rFont val="Arial"/>
        <family val="2"/>
      </rPr>
      <t xml:space="preserve">De las </t>
    </r>
    <r>
      <rPr>
        <b/>
        <sz val="14"/>
        <color rgb="FF000000"/>
        <rFont val="Arial"/>
        <family val="2"/>
      </rPr>
      <t>262</t>
    </r>
    <r>
      <rPr>
        <sz val="10"/>
        <color rgb="FF000000"/>
        <rFont val="Arial"/>
        <family val="2"/>
      </rPr>
      <t xml:space="preserve"> mujeres capacitadas, se contó con la participación de 122 mujeres cabeza de familia, 6 pertenecientes a la comunidad LGBTI, 4 mujeres en condición de discapacidad visual, 23  victimas del conflicto, 38 adultas mayor y 13 mujeres cuidadoras de personas con discapacidad.</t>
    </r>
    <r>
      <rPr>
        <b/>
        <sz val="10"/>
        <color rgb="FF000000"/>
        <rFont val="Arial"/>
        <family val="2"/>
      </rPr>
      <t xml:space="preserve">
TERRITORIAL: </t>
    </r>
    <r>
      <rPr>
        <sz val="10"/>
        <color rgb="FF000000"/>
        <rFont val="Arial"/>
        <family val="2"/>
      </rPr>
      <t>La oferta institucional del IPES es a nivel distrital. se hace la atención en las 19 localidades de Bogotá. debido al alcance de la virtualidad en la oferta institucional.</t>
    </r>
  </si>
  <si>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 xml:space="preserve">Se formaron </t>
    </r>
    <r>
      <rPr>
        <b/>
        <sz val="14"/>
        <color rgb="FF000000"/>
        <rFont val="Arial"/>
        <family val="2"/>
      </rPr>
      <t>241</t>
    </r>
    <r>
      <rPr>
        <sz val="10"/>
        <color rgb="FF000000"/>
        <rFont val="Arial"/>
        <family val="2"/>
      </rPr>
      <t xml:space="preserve"> mujeres vendedoras informales, comerciantes de plazas de mercado y/o dependientes, en las Rutas de Formación Integral, presenciales y/o virtuales, Mediante el fortalecimiento de competencias generales y específicas que les permita las posibilidades de inserción en el mercado laboral. y/o el mejoramiento de sus unidades productivas.</t>
    </r>
    <r>
      <rPr>
        <b/>
        <sz val="10"/>
        <color rgb="FF000000"/>
        <rFont val="Arial"/>
        <family val="2"/>
      </rPr>
      <t xml:space="preserve">
DIFERENCIAL:</t>
    </r>
    <r>
      <rPr>
        <sz val="10"/>
        <color rgb="FF000000"/>
        <rFont val="Arial"/>
        <family val="2"/>
      </rPr>
      <t xml:space="preserve"> De las </t>
    </r>
    <r>
      <rPr>
        <b/>
        <sz val="14"/>
        <color rgb="FF000000"/>
        <rFont val="Arial"/>
        <family val="2"/>
      </rPr>
      <t>241</t>
    </r>
    <r>
      <rPr>
        <sz val="10"/>
        <color rgb="FF000000"/>
        <rFont val="Arial"/>
        <family val="2"/>
      </rPr>
      <t xml:space="preserve"> mujeres capacitadas, se contó con la participación de 105 mujeres cabeza de familia, 2 pertenecientes a la comunidad LGBTI, 2 mujeres en condición de discapacidad visual, 13  victimas del conflicto, 26 adultas mayor y 9 mujeres cuidadoras de personas con discapacidad.</t>
    </r>
    <r>
      <rPr>
        <b/>
        <sz val="10"/>
        <color rgb="FF000000"/>
        <rFont val="Arial"/>
        <family val="2"/>
      </rPr>
      <t xml:space="preserve">
TERRITORIAL: </t>
    </r>
    <r>
      <rPr>
        <sz val="10"/>
        <color rgb="FF000000"/>
        <rFont val="Arial"/>
        <family val="2"/>
      </rPr>
      <t>La oferta institucional del IPES es a nivel distrital. se hace la atención en las 19 localidades de Bogotá. debido al alcance de la virtualidad en la oferta institucional.</t>
    </r>
  </si>
  <si>
    <r>
      <rPr>
        <b/>
        <sz val="10"/>
        <color rgb="FF000000"/>
        <rFont val="Arial"/>
        <family val="2"/>
      </rPr>
      <t xml:space="preserve">DERECHOS HUMANOS: </t>
    </r>
    <r>
      <rPr>
        <sz val="10"/>
        <color rgb="FF000000"/>
        <rFont val="Arial"/>
        <family val="2"/>
      </rPr>
      <t xml:space="preserve">Se buscó fortalecer las capacidades y habilidades para disminuir la brecha de desempleo de las mujeres de la economía informal de la ciudad.
</t>
    </r>
    <r>
      <rPr>
        <b/>
        <sz val="10"/>
        <color rgb="FF000000"/>
        <rFont val="Arial"/>
        <family val="2"/>
      </rPr>
      <t xml:space="preserve">
GÉNERO: </t>
    </r>
    <r>
      <rPr>
        <sz val="10"/>
        <color rgb="FF000000"/>
        <rFont val="Arial"/>
        <family val="2"/>
      </rPr>
      <t>Se certificaron</t>
    </r>
    <r>
      <rPr>
        <b/>
        <sz val="14"/>
        <color rgb="FF000000"/>
        <rFont val="Arial"/>
        <family val="2"/>
      </rPr>
      <t xml:space="preserve"> 29</t>
    </r>
    <r>
      <rPr>
        <sz val="10"/>
        <color rgb="FF000000"/>
        <rFont val="Arial"/>
        <family val="2"/>
      </rPr>
      <t xml:space="preserve"> mujeres vendedoras informales, comerciantes de plazas de mercado y/o dependientes, en las Rutas de Formación Integral, presenciales y/o virtuales, Mediante el fortalecimiento de competencias generales y específicas que les permita las posibilidades de inserción en el mercado laboral. y/o el mejoramiento de sus unidades productivas.
</t>
    </r>
    <r>
      <rPr>
        <b/>
        <sz val="10"/>
        <color rgb="FF000000"/>
        <rFont val="Arial"/>
        <family val="2"/>
      </rPr>
      <t xml:space="preserve">
DIFERENCIAL: </t>
    </r>
    <r>
      <rPr>
        <sz val="10"/>
        <color rgb="FF000000"/>
        <rFont val="Arial"/>
        <family val="2"/>
      </rPr>
      <t xml:space="preserve">De las </t>
    </r>
    <r>
      <rPr>
        <b/>
        <sz val="14"/>
        <color rgb="FF000000"/>
        <rFont val="Arial"/>
        <family val="2"/>
      </rPr>
      <t xml:space="preserve">29 </t>
    </r>
    <r>
      <rPr>
        <sz val="10"/>
        <color rgb="FF000000"/>
        <rFont val="Arial"/>
        <family val="2"/>
      </rPr>
      <t xml:space="preserve">mujeres capacitadas, se contó con la participación de 5 mujeres cabeza de familia, 6 adultas mayor y 2 mujeres cuidadoras de personas con discapacidad.
Durante el desarrollo de las Rutas de Formación Integral se adelanta por parte del IPES módulos transversales que permiten que la población se nivele en temáticas como herramientas de ofimática ya que los cursos son de manera virtual, ambiente, habilidades blandas, cultura ciudadana (políticas publicas y derechos de las mujeres), educación financiera, formalización de empresas y espacio público.
</t>
    </r>
    <r>
      <rPr>
        <b/>
        <sz val="10"/>
        <color rgb="FF000000"/>
        <rFont val="Arial"/>
        <family val="2"/>
      </rPr>
      <t xml:space="preserve">
TERRITORIAL:</t>
    </r>
    <r>
      <rPr>
        <sz val="10"/>
        <color rgb="FF000000"/>
        <rFont val="Arial"/>
        <family val="2"/>
      </rPr>
      <t xml:space="preserve"> La oferta institucional del IPES es a nivel distrital. se hace la atención en las 19 localidades de Bogotá. debido al alcance de la virtualidad en la oferta institucional.</t>
    </r>
  </si>
  <si>
    <t>$107.351.586,91</t>
  </si>
  <si>
    <t>$146.202.637,42</t>
  </si>
  <si>
    <t xml:space="preserve"> $                      1.043.305.951</t>
  </si>
  <si>
    <t xml:space="preserve"> $                             125.543.040</t>
  </si>
  <si>
    <t>Corresponde a los costos programados para los programas de formación y capacitación requeridos en los proyectos de inversión 7722, 7772, 7773, 7548 y 7764</t>
  </si>
  <si>
    <t>Se modifican resultados de los trimesstre, esto según aclaración recibida por el area, la cual es la siguiente:
"Respecto a las observaciones realizadas y luego de la reunión adelantada con la secretaría de la mujer en noviembre 2022, se realizo la justificación del por que mucho certificados aún no se habían expedido, sin embargo, se reitera y aclara que, debido a procesos administrativos en el Servicio Nacional de  Aprendizaje SENA se retrasó el reporte de los certificados lo cual evidencia que muchos de ellos fueron expedidos en diciembre y aún no se pueden descargar puesto que están en proceso de firmas, desde la SFE se realizó la solicitud a los centros SENA para que se lograra resarcir el tema en la vigencia 2022 y de esta manera lograr que la población que realizó las rutas de formación tengan su certificación.
La anterior razón modifica los reportes anteriores en la matriz de mujer ya que nosotros reportamos de manera mensual la ejecución de las Rutas de Formación y es algo que al ser mediante un tercero siempre existirá un tiempo de verificación y administrativo en expedir dichas certificaciones, cabe aclarar que dentro de las evidencias que se reportan junto con la matriz ya se realizó el cargue mes a mes de los certificados en cada uno de los proyectos y el reporte que se realiza del indicador de certificados ante la Subdirección de Diseño y análisis Estratégico que permite evidenciar las personas certificadas con el número del diploma"</t>
  </si>
  <si>
    <t>El total de personas participantes a las feria de temporada para el primer trimestre corresponde a 72 de las cuales 60 son mujeres y 12 hombres respectivamente. En el marco del programa de reactivación económica liderado por la alcaldía mayor de Bogotá, el IPES implementa la alternativa de Ferias de interinstitucionales para la población de vendedores y vendedoras informales de la ciudad, para ello se realiza gestión con las entidades público- privadas en la consecución de espacios viables que permitieron el desarrollo de las ferias como Alamedas, parques metropolitanos, parqueaderos, plazoletas públicas y plazoletas de centros comerciales.
                                                                                                                                                                                                                                                                                                                     En el marco del apoyo al impulso de la reactivación económica se llevó a cabo la realización de dos ferias de temporada
durante el primer trimestre de la vigencia 2022, la inscripción y participación de los vendedores y vendedoras que participaron se inscribieron de manera gratuita por la pagina Web www.ipes.gov.co y de coordinación interinstitucional con las entidades locales distritales. Las ferias que se desarrollaron para este periodo corresponden a:
1. Feria lo Nuestro 2022: realizada en la localidad de Santafé, en fecha 9 de febrero en coordinación interinstitucional con la alcaldía local. Se contó con la participación total de 47 personas de las cuales 36 son mujeres y 11 hombres que comercializan sus productos, desde artesanías, flores, misceláneos, artículos de cuidado personal, artículos para el hogar y artículos escolares o de oficina. No se permite la venta de alimentos.
2. Feria Gastronómica Zona Franca: Se llevó a cabo en la localidad de Fontibón , en el parque ubicado en la Calle 13 d # 112 a – 30 Parque Zona Franca el día 126 de febrero , en articulación interinstitucional con el instituto Distrital de recreación y Deporte –IDRD. Se contó con la participación de 8 personas de las cuales 7 son mujeres y 1 hombre.
3. Feria de la Mujer 2022,  realizada en la localidad de Santafé, en fecha 9 de febrero en coordinación interinstitucional con la alcaldía local Carrera 7 # 15-00 Parque Santander. Se contó con la participación total de 17 personas de las cuales todas son mujeres que comercializan sus productos, desde artesanías, flores, misceláneos, artículos de cuidado personal, artículos para el hogar y artículos escolares o de oficina y alimentos empacados.</t>
  </si>
  <si>
    <t>En el marco de la meta plan del IPES “Fortalecer al menos 125 ferias para la comercialización en el espacio público alineado en las nuevas oportunidades de mercado y como  apoyo al impulso de la reactivación económica se llevó a cabo la realización de 8 ferias durante el segundo trimestre de la vigencia 2022, con una participación total de  de 188 personas, de las cuales 144 son mujeres y 44 hombres respectivamente.
se desarrollaron el La inscripción y participación de las mismas se desarrolló de forma gratuita y en coordinación interinstitucional con la red distrital local. Las ferias se desarrolladas durante este periodo son: 
1. FERIA BARRIOS UNIDOS ES COMERCIO: realizada en la localidad de barrios unidos de la carrera 50 # 94 C -03, el día 8 de abril de 2022, en coordinación interinstitucional con la alcaldía local. Se contó con la participación de 24 personas 21 mujeres y 3 hombres y los productos que se comercializan son: artesanías, misceláneos, textiles y de decoración la feria tuvo una duración de 1 día.
2. FERIA LA PAZ DE BAZAR: se desarrolló en la localidad de Santa Fe, en la Carrera 7 No 15 -50 en coordinación interinstitucional con la alcaldía local. Se contó con la participación total de 04 personas de las cuales todas son mujeres y ningún hombre, los productos que se comercializan son alimentos preparados, y artesanías.
 3. FERIA TEUSA FEST: se desarrolló en la localidad de Teusaquillo en la calle 60 # 18-41, el día 11 de abril en coordinación interinstitucional con la alcaldía local. Se contó con la participación total de 13 personas de las cuales 08 son mujeres y 05 hombres, los productos artesanías.
4. FERIA DE LAS MADRES FONTOBON: realizada en la localidad de Fontibón de la calle 20 con carrera 83 Plazoleta Hayuelos, el día 12 de mayo de 2022, en coordinación interinstitucional con la alcaldía local. Se contó con la participación de 21 personas de las cuales 17 son mujeres y 4 hombres, los productos que se comercializan son: artesanías, misceláneos, textiles y de decoración la feria tuvo una duración de 1 día.
5. FERIA DE PUEBLOS INDÍGENAS III: se desarrolló en la localidad de Candelaria, en la Carrera 7 # 11-10 en coordinación interinstitucional con la alcaldía local. Se contó con la participación total de 35 personas de las cuales 22 son mujeres y 13 hombres, los productos que se comercializan son ungüentos medicinales y artesanías.
6. FERIA RAFAEL URIBE ALCALDIA: se desarrolló en la localidad de Rafael Uribe CALLE 32 # 23 - 62 SUR, el día 18 de mayo en coordinación interinstitucional con la alcaldía local. Se contó con la participación total de 34 personas de las cuales 17 son mujeres y 17 hombres, los productos artesanías, Alimentos preparados.
7. FERIA BOSA FEST: realizada en la localidad de Bosa de la Calle 65 Sur # 78h - 51, el día 10 de junio de 2022, en coordinación interinstitucional con la alcaldía local. Se contó con la participación de 32 personas de las cuales 24 son mujeres y 8 hombres, los productos que se comercializan son: artesanías, misceláneos, textiles y de decoración la feria tuvo una duración de 1 día.
8. FERIA DIA DEL PADRE: se desarrolló en la localidad de Suba, Calle145 # 104- Esquina Plazoleta Portal Suba en coordinación interinstitucional con la alcaldía local. Se contó con la participación total de 29 personas de las cuales 23 son mujeres y 06 hombres, los productos que se comercializan son misceláneos y artesanías.</t>
  </si>
  <si>
    <t>En el marco de la meta plan del IPES “Fortalecer al menos 125 ferias para la comercialización en el espacio público alineado en las nuevas oportunidades de mercado y como apoyo al impulso de la reactivación económica se llevó a cabo la realización de 13 ferias durante el trimestre con la participación total de 238 personas de los cuales 183 son mujeres y 55 Hombres.
La inscripción y participación de las mismas se desarrolló de forma gratuita y en coordinación interinstitucional con la red distrital local. Las ferias se desarrolladas durante este periodo son:
1. FERIA BARRIOS UNIDOS IMPULSA SU ECONOMIA: realizada en la localidad de Barrios Unidos de la Calle 94 C # 56 esquina Alameda, el día 15 de julio de 2022, Es un feria temporal en articulación con la Alcaldía Local de Barrios Unidos con el fin de aportar a la reactivación económica ofreciendo alternativas comerciales a los vendedores informales que ocupan el espacio público de dicha localidad, el IPES realizo el préstamo de 25 mesas, 25 sillas, 25 carpas, 2 baños y acompañamiento durante toda la jornada para la ejecución de la misma. Se contó con la participación de 10 personas de las cuales 08 son mujeres y 02 hombres, los productos que se comercializan son: Alimentos preparados, misceláneos y decoración
2. FERIA DISTRITO DIVERSO: se desarrolló en la localidad de Chapinero, Calle 60 # 07 Esquina Parque los Hippies, el día 08 de julio de 2022. Es una feria temporal en articulación con Secretaria de Planeación Distrital para la atención de población LGTBIQ+ con enfoque diferencial en donde se establecieron uno cupos específicos para Vendedores Informales que pertenecientes a esta población. Se contó con la participación total de 11 personas de las cuales 03 son mujeres y 07 hombres, y 01 intersexual los productos que se comercializan son alimentos preparados, prendas de vestir y artesanías.
3. FERIA GASTRONÓMICA VIVE EL CICLOMONTAÑISMO 24/7: se desarrolló en la localidad de Fontibón en la Carrera 106 Interior 54 Parque Metropolitano Zona Franca, el día 14 de julio de 2022 Es una Feria Temporal en articulación con el IDRD en el marco de la competencia de ciclomontañismo 24 horas que se llevó a cabo en el Parque Metropolitano Zona Franca en donde se les otorgó 10 cupos a vendedores informales ocupantes del espacio público, población objeto de atención integral del IPES. Se contó con la participación total de 10 personas de las cuales 09 son mujeres y 01 hombres.
4. FERIA TEMPORAL PARQUE DE VENECIA: se desarrolló en la localidad de Tunjuelito, DIAGONAL 47 A SUR # 52 - 45, el día 08 de julio de 2022., Feria Temporal Parque Venecia se desarrolló con los vendedores informales de la Localidad propiciando un espacio para vender sus productos y darlos a conocer, Se desarrolló en un horario: 10am a 5pm los días 15,16 y 17 de Julio 2022. -Participantes en la Feria: 25 Vendedores Informales de las cuales 15 son mujeres y 10 hombres. Los productos que se comercializaron son: prendas de vestir, bisutería, artesanías, bebidas calientes, servicios de minutos y alimentos preparados.
5. FERIA FESTIVAL ÉTNICO 2022 – PARQUE LA 93: se desarrolló en la localidad de Chapinero en la Calle 93 A # 11A – Esquina. Parque la 93, el día 14 de julio de 2022 Es una feria en articulación con la Secretaria de Gobierno con enfoque diferencial étnico en donde se establecieron cupos para nuestros vendedores informales sujetos de atención integral del IPES. Se contó con la participación total de 37 personas de las cuales 31 son mujeres y 06 hombres. Los productos que se comercializaron son: alimentos preparados, Postres, artesanías, prendas de vestir y bisutería.
6. II FERIA MUJERES DE LUZ – PARQUE LOS PERIODISTAS: realizada en la localidad de Santa Fe, de la Calle 17 # 3-00 Parque los Periodistas, El objetivo es entregar alternativas transitorias a los vendedores informales que ocupan el espacio público y de esta manera contribuir a la reactivación económica de la ciudad mediante la realización de esta feria temporal priorizando a los vendedores de la localidad de Santa Fe. Se contó con la participación de 30 personas de las cuales 27 son mujeres y 03 hombres, los productos que se comercializan son: Alimentos preparados, misceláneos y artesanías
7. FERIA IMPULSANDO LA ECONOMÍA POPULAR EN ENGATIVÁ: se desarrolló en la localidad de Engativá, Carrera 96 #70A - 85 - Plazoleta Diver Plaza. Es una feria dirigida a vendedores informales que ocupan el espacio público en zonas de alta aglomeración, brindando alternativas que permitan fortalecer sus emprendimientos y apoyar el tránsito hacia la formalidad, de esta manera contribuir a la reactivación económica de la ciudad. Se contó con la participación total de 32 personas de las cuales 23 son mujeres y 09 hombres, los productos que se comercializan son alimentos preparados, bisutería y artesanías.
8. II FERIA MUJERES DE LUZ – PLAZOLETA ROSARIO Y MARIPOSA CALLE 12 C # 6-00 Plazoleta Rosario de la localidad Candelaria, El objetivo es entregar alternativas transitorias a los vendedores informales que ocupan el espacio público y de esta manera contribuir a la reactivación económica de la ciudad mediante la realización de esta feria temporal priorizando a los vendedores de la localidad de La Candelaria. Se contó con la participación total de 22 personas de las cuales 21son mujeres y 01 hombres. Los productos que se comercializan son: Tejidos, artículos decorativos, bisutería, calzado y marroquinería.
9. EL CAD EMPRENDE CON EL IPES: realizada en la localidad de Teusaquillo, Cra 30 #25 - 90 Super CADE de la 30, Es una feria para vendedores informales que ocupan el espacio público en articulación con Secretaria de Hacienda como estrategia de reactivación económica para fortalecer los emprendimientos de nuestra población objeto de atención integral. Se contó con la participación de 12 personas de las cuales 08 son mujeres y 04 hombres, los productos que se comercializan son: accesorios para celular, juguetes, tejidos a mano, artesanías.
10. FERIA FESTIVAL CIERRES MES MAYOR - IPES 2022: se desarrolló en la localidad de Candelaria, Cra. 13 #63-2. Esta feria se realizó en cumplimiento de las acciones concertadas con Secretaria de la mujer, Secretaria de Gobierno, Desarrollo económico-IPES y apoyo de casa indígena para dar celebración conmemorativa frente al Día Internacional de la Mujer Indígena en memoria a la lideresa del pueblo aymara, Bartolina Sisa y todas las mujeres indígenas del país, desde las cosmovisiones propias de los pueblos indígenas, promoviendo estrategias presenciales, artísticas, y acuerdos, que incentiven la reinvención, generación de modelos de negocios y permitiendo la comercialización innovadora.. Se contó con la participación total de 17 personas de las cuales 16 son mujeres y 01 hombres, los productos que se comercializan son prendas de vestir, accesorios de cuero, bisutería y artesanías.
11. FERIA FESTIVAL CIERRES MES MAYOR - IPES 2022de la localidad Chapinero, El objetivo es brindar una oferta de servicio, atendiendo los diferentes enfoques de género, enfoque diferencial, personas con discapacidad, etario e interculturalismo, coadyuvando que los usuarios tengan una atención integral en sus espacios de venta. Se contó con la participación total de 07 personas de las cuales 04 son mujeres y 03 hombres. Los productos que se comercializan son: artículos navideños, decorativos, para el hogar, religiosos y bolsos.
12. FERIA KENNEDY AL BARRIO DE LA LOCALIDAD DE KENNEDY CARRERA 88 No. 6A-36 CENTRO CRECER CALANDAIMA, Feria dirigida a vendedores informales que ocupan el espacio público en zonas de alta aglomeración, brindando alternativas que permitan fortalecer sus emprendimientos y apoyar el tránsito hacia la formalidad, de esta manera contribuir a la reactivación económica de la ciudad, realizada en articulación con Alcaldía Local de Kennedy, Fondo de Desarrollo Local Kennedy, Secretaría Distrital de la Mujer y Entidades Privadas (Ciudad Limpia, OEI), desde las 08:00am hasta las 4:30 pm. Se contó con la participación total de 11 personas de las cuales 08 son mujeres y 03 hombres. Los productos que se comercializan son: artículos cosméticos, helados y productos congelados, frutas y verduras, alimentos empacados. entregar alternativas transitorias de venta, a los vendedores informales que ocupan el
13. FERIA PARQUE LAS RAMPAS -2022 LOCALIDAD USAQUEN AK 9 # 146 10, El objetivo es espacio público y de esta manera contribuir con la reactivación económica en sus hogares mediante la realización de esta feria temporal, priorizando a los mismos de la localidad de Usaquén, en articulación con la Fundación Voluntarios por Bogotá . Se contó con la participación total de 15 personas de las cuales 10 son mujeres y 05 hombres. Los productos que se comercializan son: prendas de vestir, bisutería, accesorios para el cabello, artesanías productos botánicos.</t>
  </si>
  <si>
    <t>Durante el desarrollo de este trimestre se llevó a cabo la realización de 07 ferias con la participación total de 335 personas de los cuales 235 son mujeres y 100 hombres. La inscripción y participación de las mismas se desarrolló de forma gratuita y en coordinación interinstitucional con la red distrital local. Las ferias se desarrolladas durante este periodo son:
1. SEGUNDA FERIA ¨PARQUE LAS RAMPAS¨ IPES 2022: realizada en la localidad de Usaquén Av. Carrera 9 con calle 146, el día 21 de octubre de 2022, El objetivo es entregar alternativas transitorias a los vendedores informales que ocupan el espacio público de la localidad de Usaquén y de esta manera contribuir a la reactivación económica de sus hogares mediante la realización de esta feria temporal, la convocatoria se realizó con los usuarios inscritos a lo largo del año mediante el link de inscripción que se encuentra publicado en la Página del IPES y en articulación con la fundación Voluntarios por Bogotá. Se contó con la participación de 20 personas de las cuales 16 son mujeres y 04 hombres, los productos que se comercializan son: Elementos decorativos, artículos para el hogar
 2. SEGUNDA FERIA EL CAD EMPRENDE CON EL IPES-2022: realizada en la localidad de Teusaquillo Carrera 30 No 25-90 Es una feria temporal en articulación con Secretaria de Planeación Distrital. Se contó con la participación total de 18 personas de las cuales 09 son mujeres y 09 hombres, los productos que se comercializan son artículos en porcelánico, artesanías, bisutería, artículos decorativos y bolsos
2 ferias durante el mes de noviembre, con la participación total de 31 personas de los cuales 26 son mujeres y 05 hombres. El objetivo de las ferias es la asignación de alternativas transitorias de venta los primeros jueves de cada mes en acuerdos con la Secretaria de Hacienda y el SuperCADE y las alcaldías de Teusaquillo y de Usaquén respectivamente, para las y los vendedores –rases informales que ocupan el espacio público y emprendimientos propios de la entidad, contribuyendo así con la reactivación económica. La convocatoria se realizó con las personas inscritos a través de un link creado para ello y que se encuentra publicado en la página del IPES." 1. TERCERA FERIA “EL CAD EMPRENDE CON EL IPES” 2022: realizada en la localidad de Teusaquillo Carrera 30 No 25 – Se contó con la participación de 12 personas de las cuales 10 son mujeres y 02 hombres, los productos que se comercializan son: Elementos decorativos, artículos para el hogar, artesanías, bisutería, artículos decorativos y bolsos.
2. TERCERA FERIA PARQUE LAS RAMPAS, IPES 2022 - LOCALIDAD USAQUEN. Avenida Carrera 9 # 146-22, de desarrolla en el marco de la reactivación económica Se contó con la participación de 19 personas de las cuales16 son mujeres y 03 hombres, los productos que se comercializan son: prendas de vestir, artesanías, bisutería, artículos decorativos, del hogar y variedades.
3 ferias durante el mes de diciembre, con la participación total de 266 personas de los cuales 184 son mujeres y 82 hombres. El objetivo de las ferias es la asignación de alternativas transitorias de venta los primeros jueves de cada mes en acuerdos con la Secretaria de Hacienda y el SuperCADE y las alcaldías de Teusaquillo y de Usaquén respectivamente, para las y los vendedores –rases informales que ocupan el espacio público y emprendimientos de la temporada decembrina propios de la entidad, contribuyendo así con la reactivación económica. La convocatoria se realizó con las personas inscritos a través de un link creado para ello y que se encuentra publicado en la página del IPES."
1. FERIA NAVIDEÑA ALAMEDA VICACHÁ - 2022: realizada en la localidad de Santa Fe Usaquén CARRERA 12 # 10-00 Alameda Vicacha– en el marco se realiza en el horario de 6:00 am a 6:00 pm y en horario especial los días de madrugón, se beneficiarán vendedores informales de la localidad de Santa Fe que han trabajo en el sector de la Alameda Vicachá. Se contó con la participación de 119 personas de las cuales 85 son mujeres y 34 hombres, los productos que se comercializan son: Elementos decorativos, artículos navideños para el hogar, calzado, prendas de vestir.
 2. FERIA NAVIDEÑA PARQUE NACIONAL - 2022 Localidad Santa Fe, de desarrolla en el marco de la reactivación económica se realiza en el horario de 4:00 pm a 10:00 pm, se beneficiarán vendedores informales inscritos y ganadores del sorteo previo a la instalación de la feria en el parque Nacional. Se contó con la participación de 94 personas de las cuales 59 son mujeres y 35 hombres, los productos que se comercializan son: artículos navideños, comidas preparadas, juegos infantiles, manualidades, bebidas embazadas y calientes. 3. FERIA NAVIDEÑA SUBA EMPRENDEDORA -  2022 Calle 145 # 104 – Esquina  - Plazoleta Portal Suba, se realiza en el horario de 10:00 am a 7:00 pm en la Plazoleta de Portal de Suba, su adjudicación se realizó mediante sorteo. Se contó con la participación de 53 personas de las cuales 40 son mujeres y 13 hombres, los productos que se comercializan son: artículos navideños, comidas preparadas y empacadas, juegos infantiles, manualidades, prendas de vestir.</t>
  </si>
  <si>
    <r>
      <t xml:space="preserve">DERECHOS HUMANOS: </t>
    </r>
    <r>
      <rPr>
        <sz val="10"/>
        <color rgb="FF000000"/>
        <rFont val="Arial"/>
        <family val="2"/>
      </rPr>
      <t xml:space="preserve">Se busca brindar nuevas oportunidades de mercado y como apoyo al impulso de la reactivación económica. Lo anterior fortaleciendo el derecho al trabajo e las mujeres y el acceso al mercado laboral en los sectores de la economia informal. </t>
    </r>
    <r>
      <rPr>
        <b/>
        <sz val="10"/>
        <color rgb="FF000000"/>
        <rFont val="Arial"/>
        <family val="2"/>
      </rPr>
      <t xml:space="preserve">
GÉNERO: </t>
    </r>
    <r>
      <rPr>
        <sz val="10"/>
        <color rgb="FF000000"/>
        <rFont val="Arial"/>
        <family val="2"/>
      </rPr>
      <t>El total de personas participantes a la ferias de temporada para el primer trimestre corresponde a 72 de las cuales</t>
    </r>
    <r>
      <rPr>
        <b/>
        <sz val="12"/>
        <color rgb="FF000000"/>
        <rFont val="Arial"/>
        <family val="2"/>
      </rPr>
      <t xml:space="preserve"> </t>
    </r>
    <r>
      <rPr>
        <b/>
        <sz val="14"/>
        <color rgb="FF000000"/>
        <rFont val="Arial"/>
        <family val="2"/>
      </rPr>
      <t>60</t>
    </r>
    <r>
      <rPr>
        <sz val="10"/>
        <color rgb="FF000000"/>
        <rFont val="Arial"/>
        <family val="2"/>
      </rPr>
      <t xml:space="preserve"> son mujeres y 12 hombres respectivamente.                                                                                       Para este primer trimestre se dio priordad a la particiapcion de las mujeres dado que se realizó una feria en el marco de la conmemoración del día de la mujer, en coordinación con la alcaldía local de Santa Fe, lo que permitió establecer acuerdos interinstitucionales que mobilizaran la participación activa de las mujeres desde el territorio local, también se conto con el apoyo de la secretaria de la mujer quien en la apertura de la feria realizo una sensibilización sobre lo que significa conmemorar y el día internacional de la mujer, aportando a la construccion colectiva de saberes de las mujeres. 
 </t>
    </r>
    <r>
      <rPr>
        <b/>
        <sz val="10"/>
        <color rgb="FF000000"/>
        <rFont val="Arial"/>
        <family val="2"/>
      </rPr>
      <t xml:space="preserve">
DIFERENCIAL: </t>
    </r>
    <r>
      <rPr>
        <sz val="10"/>
        <color rgb="FF000000"/>
        <rFont val="Arial"/>
        <family val="2"/>
      </rPr>
      <t>12 adultas mayores, 33 mujeres cabeza de familia, 1 indígena 5 afro descendientes y 9 víctimas del conflicto, y 4 mujeres cn discapacidad.</t>
    </r>
    <r>
      <rPr>
        <b/>
        <sz val="10"/>
        <color rgb="FF000000"/>
        <rFont val="Arial"/>
        <family val="2"/>
      </rPr>
      <t xml:space="preserve">
TERRITORIAL: Teniendo en cuenta las diferencias y diversidades se sigue reforzando el desarrollo de las ferias </t>
    </r>
    <r>
      <rPr>
        <sz val="10"/>
        <color rgb="FF000000"/>
        <rFont val="Arial"/>
        <family val="2"/>
      </rPr>
      <t xml:space="preserve"> en las localidades de Santa Fé y Fontibón, donde se ha generado una participación  de las mujeres, vinculandose activamente de los procesos que adelanta el IPES desde la articulación distrital.</t>
    </r>
  </si>
  <si>
    <r>
      <t xml:space="preserve">DERECHOS HUMANOS: Las ferias tienen como  proposito  brindar nuevas oportunidades de mercado mediante la asignación temporal de </t>
    </r>
    <r>
      <rPr>
        <sz val="10"/>
        <color rgb="FF000000"/>
        <rFont val="Arial"/>
        <family val="2"/>
      </rPr>
      <t xml:space="preserve">alternativas a vendedoras y vendedores  informales que ocupan el espacio público para fortalecer sus emprendimientos y aportar a la reactivación económica de la ciudad </t>
    </r>
    <r>
      <rPr>
        <b/>
        <sz val="10"/>
        <color rgb="FF000000"/>
        <rFont val="Arial"/>
        <family val="2"/>
      </rPr>
      <t xml:space="preserve">
GÉNERO: </t>
    </r>
    <r>
      <rPr>
        <sz val="10"/>
        <color rgb="FF000000"/>
        <rFont val="Arial"/>
        <family val="2"/>
      </rPr>
      <t xml:space="preserve">El total de personas identificadas a las ferias para el segundo trimestre corresponde a 188 de las cuales </t>
    </r>
    <r>
      <rPr>
        <b/>
        <sz val="14"/>
        <color rgb="FF000000"/>
        <rFont val="Arial"/>
        <family val="2"/>
      </rPr>
      <t>144</t>
    </r>
    <r>
      <rPr>
        <sz val="10"/>
        <color rgb="FF000000"/>
        <rFont val="Arial"/>
        <family val="2"/>
      </rPr>
      <t xml:space="preserve"> son mujeres y 44 hombres respectivamente. Se beneficiaron mujeres con pertenencia étnica indígena, en el cumplimiento de las concertaciones realizadas en el marco del Artículo 66 del Plan de Desarrollo Distrital.</t>
    </r>
    <r>
      <rPr>
        <b/>
        <sz val="10"/>
        <color rgb="FF000000"/>
        <rFont val="Arial"/>
        <family val="2"/>
      </rPr>
      <t xml:space="preserve">
DIFERENCIAL: </t>
    </r>
    <r>
      <rPr>
        <sz val="10"/>
        <color rgb="FF000000"/>
        <rFont val="Arial"/>
        <family val="2"/>
      </rPr>
      <t xml:space="preserve">Se identificaron y caracterizaron durante el segundo semestres de la vigencia 2022 a 8 victimas del Conflicto Armado, 71 madres cabeza de hogar, 22 adultas mayores, 04 mujeres Afrodescendiente, 22 mujeres indígenas, 2 mujer LGBTI y 4 mujeres en condición de discapacidad. </t>
    </r>
    <r>
      <rPr>
        <b/>
        <sz val="10"/>
        <color rgb="FF000000"/>
        <rFont val="Arial"/>
        <family val="2"/>
      </rPr>
      <t xml:space="preserve">
Las mujeres indígenas que participaron de la feria corresponden a las etnias de INGA, EMBERA, CAM ,TIBUTSA, KITCHWA, CHAMI                                            
TERRITORIAL: </t>
    </r>
    <r>
      <rPr>
        <sz val="10"/>
        <color rgb="FF000000"/>
        <rFont val="Arial"/>
        <family val="2"/>
      </rPr>
      <t xml:space="preserve">Las personas que se identificaron y caracterizaron de las ferias realizadas pertenecen a las localidades de:
Barrios Unidos, Santa Fe, Teusaquillo, Fontibón, Candelaria, Rafael Uribe, Bosa y Suba. Realizar las ferias en los territorios locales permiten que  las mujeres vendedoras se visibilizaran en el espacio local como actoras de las dinámicas económicas y emprendedoras del territorio, logrando realizar una presentación de los productos que comercializan, posibilitando el fortalecimiento de sus capacidades y potencialidades como parte del bienestar de las mujeres.    </t>
    </r>
  </si>
  <si>
    <r>
      <t xml:space="preserve">DERECHOS HUMANOS: </t>
    </r>
    <r>
      <rPr>
        <sz val="10"/>
        <color rgb="FF000000"/>
        <rFont val="Arial"/>
        <family val="2"/>
      </rPr>
      <t>El objetivo es entregar alternativas transitorias a las mujeres vendedoras informales que ocupan el espacio público y de esta manera contribuir a la reactivación económica en sus hogares, realizando procesos de fortalecimiento personal y de empoderamiento femenino que les permitee acceder a la creación de redes con colectivos como Artefactos, una red de innovación, diseño y emprendimiento quienes realizan ferias para fortalecer el emprendimiento</t>
    </r>
    <r>
      <rPr>
        <b/>
        <sz val="10"/>
        <color rgb="FF000000"/>
        <rFont val="Arial"/>
        <family val="2"/>
      </rPr>
      <t xml:space="preserve">
GÉNERO:</t>
    </r>
    <r>
      <rPr>
        <sz val="10"/>
        <color rgb="FF000000"/>
        <rFont val="Arial"/>
        <family val="2"/>
      </rPr>
      <t xml:space="preserve"> Para el desarrollo de estas ferias  temporales se realizaron en el marco de articulaciones y acuerdos interinstitucionales desde :                             Secretaria de Planeación Distrital para la atención de población LGTBIQ+ con enfoque diferencial en donde se establecieron uno cupos específicos para Vendedoras y vendedores  Informales  pertenecientes a esta población.                                                                                                                                                                                                                                                                                                                    En cumplimiento de las acciones concertadas con Secretaria de la mujer, Secretaria de Gobierno, Desarrollo económico-IPES y apoyo de casa indígena para dar celebración conmemorativa frente al Día Internacional de la Mujer Indígena en memoria a la lideresa del pueblo aymara, Bartolina Sisa y todas las mujeres indígenas del país, desde las cosmovisiones propias de los pueblos indígenas, promoviendo estrategias presenciales, artísticas, y acuerdos, que incentiven la reinvención, generación de modelos de negocios y permitiendo la comercialización innovadora.                                                                                                        El total de personas identificadas a las ferias para el tercer trimestre corresponde a 238 personas de las cuales  </t>
    </r>
    <r>
      <rPr>
        <b/>
        <sz val="14"/>
        <color rgb="FF000000"/>
        <rFont val="Arial"/>
        <family val="2"/>
      </rPr>
      <t>183</t>
    </r>
    <r>
      <rPr>
        <sz val="10"/>
        <color rgb="FF000000"/>
        <rFont val="Arial"/>
        <family val="2"/>
      </rPr>
      <t xml:space="preserve"> son mujeres, 55 Hombres</t>
    </r>
    <r>
      <rPr>
        <b/>
        <sz val="10"/>
        <color rgb="FF000000"/>
        <rFont val="Arial"/>
        <family val="2"/>
      </rPr>
      <t xml:space="preserve">
DIFERENCIAL: </t>
    </r>
    <r>
      <rPr>
        <sz val="10"/>
        <color rgb="FF000000"/>
        <rFont val="Arial"/>
        <family val="2"/>
      </rPr>
      <t xml:space="preserve">Se identificaron y caracterizaron durante el tercer trimestre la vigencia 2022 a 29 victimas del Conflicto Armado, 81 madres cabeza de hogar, 32 adultas mayores,  4 mujeres Afrodescendiente, 20  mujeres indígenas, mujer 2 LGBTI,  1 mujer cuidadora y 1 mujeres en condición de discapacidad. </t>
    </r>
    <r>
      <rPr>
        <b/>
        <sz val="10"/>
        <color rgb="FF000000"/>
        <rFont val="Arial"/>
        <family val="2"/>
      </rPr>
      <t xml:space="preserve"> 
TERRITORIAL: </t>
    </r>
    <r>
      <rPr>
        <sz val="10"/>
        <color rgb="FF000000"/>
        <rFont val="Arial"/>
        <family val="2"/>
      </rPr>
      <t xml:space="preserve">Las ferias realizadas pertenecen a las localidades de:
Barrios unidos, Chapinero, , Fontibón, Tunjuelito, Santa Fe, Engaivá, Teusaquillo, Candelaria </t>
    </r>
  </si>
  <si>
    <r>
      <t xml:space="preserve">DERECHOS HUMANOS: </t>
    </r>
    <r>
      <rPr>
        <sz val="10"/>
        <color rgb="FF000000"/>
        <rFont val="Arial"/>
        <family val="2"/>
      </rPr>
      <t>Las ferias aportan al ejercicio de derechos de las mujeres vendedoras informales, para ello se realiza la asignación de alternativas temporales  a vendedoras informales que ocupan el espacio público para fortalecer sus emprendimientos y aportar a la reactivación económica de la ciudad en la temporada decembrina. Las ferias estarán ubicadas en el Parque Nacional con 83 vendedores, Portal Suba donde participarán 37 vendedores y Alameda Vicachá a la Moda en San Victorino en el centro de la capital donde 152 informales presentarán sus productos.
Estos cupos fueron otorgados sin ningún costo para los vendedores, a través de un sorteo del -IPES- previa inscripción página web de la entidad, donde los interesados tuvieron la oportunidad de acceder a estos espacios que ofrece el Instituto en sitios de venta al público para fortalecer su actividad económica en la temporada decembrina, beneficiado a más de 712 familias de comerciantes informales,
Las fechas y los horarios de atención de los tres puntos donde se realizarán las ferias son las siguientes: Parque Nacional y Portal Suba, del 5 al 27 de diciembre en un horario de 4 a 10 pm y 10 am a 7 pm respectivamente, mientras que en Alameda Vicachá a la Moda en San Victorino funcionará del 5 al 30 de diciembre en un horario de 6:00 de la mañana a 6:00 de la tarde, en el espacio de “el madrugón” de San Victorino.</t>
    </r>
    <r>
      <rPr>
        <b/>
        <sz val="10"/>
        <color rgb="FF000000"/>
        <rFont val="Arial"/>
        <family val="2"/>
      </rPr>
      <t xml:space="preserve">
GÉNERO:</t>
    </r>
    <r>
      <rPr>
        <sz val="10"/>
        <color rgb="FF000000"/>
        <rFont val="Arial"/>
        <family val="2"/>
      </rPr>
      <t>en el marco de la ruta navideña, durante este trimestre se logró generar espacios dignos y concurridos para que las mujeres en el desarrollo de su actividad económica, comercializaran sus productos y generaran ingresos que les permitan contribuir a la economía familiar y a la realización del ejercicio del derecho al trabajo digno y en igualdad de género. En total participaron 335 personas en las ferias decembrinas, de las cuales</t>
    </r>
    <r>
      <rPr>
        <b/>
        <sz val="14"/>
        <color rgb="FF000000"/>
        <rFont val="Arial"/>
        <family val="2"/>
      </rPr>
      <t xml:space="preserve"> 235</t>
    </r>
    <r>
      <rPr>
        <sz val="10"/>
        <color rgb="FF000000"/>
        <rFont val="Arial"/>
        <family val="2"/>
      </rPr>
      <t xml:space="preserve"> son mujeres 100 hombres.</t>
    </r>
    <r>
      <rPr>
        <b/>
        <sz val="10"/>
        <color rgb="FF000000"/>
        <rFont val="Arial"/>
        <family val="2"/>
      </rPr>
      <t xml:space="preserve">                                                                                                                                                                                    
DIFERENCIAL: </t>
    </r>
    <r>
      <rPr>
        <sz val="10"/>
        <color rgb="FF000000"/>
        <rFont val="Arial"/>
        <family val="2"/>
      </rPr>
      <t>para el cuarto semestre de la vigencia se identificaron las siguientes mujeres que participaron activamente durante el desarrollo de las ferias temporales. 14 mujeres víctima del conflicto armado,  115 mujeres cabeza de hogar, 11 mujeres Afro,03 mujeres  indígena, 48 mujeres mayores, 01 LGBTI, 09 personas con discapacidad, 11 personas cuidadoras,</t>
    </r>
    <r>
      <rPr>
        <b/>
        <sz val="10"/>
        <color rgb="FF000000"/>
        <rFont val="Arial"/>
        <family val="2"/>
      </rPr>
      <t xml:space="preserve">
TERRITORIAL:</t>
    </r>
    <r>
      <rPr>
        <sz val="10"/>
        <color rgb="FF000000"/>
        <rFont val="Arial"/>
        <family val="2"/>
      </rPr>
      <t xml:space="preserve"> Las ferias desaarrolladas en el territorio corresponden a las localidades de</t>
    </r>
    <r>
      <rPr>
        <b/>
        <sz val="10"/>
        <color rgb="FF000000"/>
        <rFont val="Arial"/>
        <family val="2"/>
      </rPr>
      <t xml:space="preserve">: </t>
    </r>
    <r>
      <rPr>
        <sz val="10"/>
        <color rgb="FF000000"/>
        <rFont val="Arial"/>
        <family val="2"/>
      </rPr>
      <t>TEUSAQUILLO, USAQUEN, SANTA FE Y SUBA</t>
    </r>
    <r>
      <rPr>
        <b/>
        <sz val="10"/>
        <color rgb="FF000000"/>
        <rFont val="Arial"/>
        <family val="2"/>
      </rPr>
      <t xml:space="preserve"> </t>
    </r>
  </si>
  <si>
    <t>$492.200.400,00</t>
  </si>
  <si>
    <t xml:space="preserve"> $738.300.600</t>
  </si>
  <si>
    <t xml:space="preserve"> $                         792.219.871</t>
  </si>
  <si>
    <t xml:space="preserve"> $                          1.017.331.529</t>
  </si>
  <si>
    <t xml:space="preserve">Corresponde al costo estimado de realización de las ferias. </t>
  </si>
  <si>
    <t>Durante el primer trimestre se llevaron a acabo 07 jornadas de Identificación y caracterización, en el marco de la Meta Plan del IPES “Intervenir al menos 10 zonas de la ciudad para la construcción social del espacio público basada en el respecto, el diálogo del acatamiento voluntario de las normas, con énfasis en vendedores informales y bici taxistas en relación con las estrategias de recuperación económica de la ciudad”. En total se identificaron de 981personas de las cuales  398 son mujeres y 583 son hombres, en coordinación con las alcaldías locales de Candelaria, Santa Fe, Fontibón, Chapinero y Antonio Nariño. Las jornadas de identificación permitieron realizar la oferta institucional de servicios ofertados por el IPES a los- las vendedores-ras informales ocupantes del espacio público y la actualización de datos de los vendedores-ras en la herramienta misional HEMI del IPES. Los puntos de intervención corresponden a: Jornada de identificación y caracterización CARRERA 7 CALLE 10 A 13, localidad de la Candelaria donde se identificaron 196 personas en total, de las cuales 86 son mujeres y 110 hombres. Jornada de caracterización CARRERA 7 ENTRE LAS CALLES 13 A 24 localidad de Santa Fe en total se identificaron 423 personas de las cuales 157 son mujeres y 266 hombres. Jornada de caracterización Intervención, PARQUE FUNDACIONAL, localidad de Fontibón, donde se identificaron 50 personas en total, de los cuales 25 son mujeres y 25 hombres. Jornada de caracterización CENTRO FONTIBÓN, PLAZA DE MERCADO, en la localidad de Fontibón en donde se identificaron 103 personas de las cuales 53 son mujeres y 50 hombres. Jornada de caracterización y oferta a vendedores informales situados en el sector de Policarpa. Carrera 10 hasta la carrera 14 entre calles 3 y 4ta sur de la localidad de Antonio Nariño, se identificaron en total 74 personas de las cuales 38 son mujeres y 36 hombres. Jornada de identificación. y oferta a vendedores informales situados en el sector del Recodo, de la localidad de Fontibón se identificaron en total 29 personas de las cuales 10 son mujeres y 19 hombres. Jornada de actualización de datos en la sede principal del IPES calle 73 No 11-66, se realizó en total 52 actualizaciones de datos en la herramienta misional HEMI, de las cuales 29 son mujeres y 23 hombres.</t>
  </si>
  <si>
    <t xml:space="preserve">Durante el segundo trimestre se llevaron a cabo 19 jornadas de Identificación y caracterización, en el marco de la Meta Plan del IPES “Intervenir al menos 10 zonas de la ciudad para la construcción social del espacio público basada en el respecto, el diálogo del acatamiento voluntario de las normas, con énfasis en vendedores informales y bici taxistas en relación con las estrategias de recuperación económica de la ciudad”. En total se identificaron 1224 personas de las cuales 5952 son mujeres y 629 hombres, en coordinación con las alcaldías locales de Kennedy, Rafael Uribe, Teusaquillo, Barrios Unidos, Bosa, Engativá, Chapinero, Antonio Nariño, Usaquén. Las jornadas de identificación permitieron realizar la oferta institucional de servicios ofertados por el IPES a los- las vendedores-ras informales ocupantes del espacio público, actualización de datos de los vendedores-ras en la herramienta misional HEMI de la entidad y la identificación y/o caracterización de la población de Bici- Taxistas nacionales y migrantes, así como también, la caracterización de los vendedores y vendedoras informales que participaron de las Ferias institucionales realizadas en el mes de abril.
Los puntos de intervención corresponden a: Jornada de identificación y caracterización feria Teusa-Fest, desarrollada en la localidad de Teusaquillo Calle 60# 18-41, allí se realizó el proceso de identificación de 11 personas en total, de las cuales 7 son mujeres y 4 hombres. Jornada de identificación y/o caracterización “Feria Barrios Unidos es Comercio “se desarrolló en la Carrera 50 # 94 C -03. Localidad de Barrios Unidos en total se identificaron 14 personas de las cuales 1 es mujer y 13 hombres. Jornada de “Intervención barrial de vendedores informales localidad Rafael Uribe”, donde se identificaron 253 personas en total, de los cuales 130 son mujeres y 123 hombres, de la localidad de Rafael Uribe. Jornada de caracterización “sector Corabastos”, en la localidad de Kennedy en el sector de la Carrera 80 # 2-51 Sur, en donde se identificaron 109 personas de las cuales 85 son mujeres y 24 hombres. Jornada de identificación y/o caracterización de “Bici-taxistas Bogotá 2022” en la localidad de Kennedy se identificaron en total 81 personas de las cuales 10 son mujeres y 71 hombres. Jornada de identificación y/o caracterización de “Bici-taxistas población migrante Bogotá 2022” en la localidad de Kennedy, se identificaron en total 44 personas de las cuales 2 son mujeres y 42 hombres. Jornada de actualización de datos en la sede principal del IPES calle 73 No 11-66, se realizó en total 4 actualizaciones de datos en la herramienta misional HEMI, de las cuales 2 son mujeres y 2 hombres.
Jornada de identificación y caracterización Bici –taxistas IPES 2022, desarrollada en la localidad de chapinero, se realizó el proceso de identificación de 108 personas en total, de las cuales 18 son mujeres y 90 hombres. Jornada de identificación y/o caracterización Bici –taxistas IPES 2022 población migrante se desarrolló en la localidad de Chapinero, en total se identificaron 79 personas de las cuales 07 son mujeres y 72 hombres. Jornada de identificación y caracterización y oferta de servicios en el centro comercial primavera calle 80 a calle 81 entre carrera 89 y 90 A de la localidad Engativá. donde se identificaron 12 personas en total, de los cuales 06 son mujeres y 06 hombres. Jornada de identificación y caracterización Identificación, caracterización y oferta de servicios, UNICENTRO DE OCCIDENTE - Localidad de Engativá, en donde se identificaron 220 personas de las cuales 95 son mujeres y 125 hombres. Jornada de Identificación, caracterización y oferta de servicios, UNICENTRO DE OCCIDENTE - Localidad de Engativá en el sector de AUTOPISTA SUR CRA 62F-34 - AC. 45a Sur #51-90 en donde se identificaron 72 personas de las cuales 44 son mujeres y 28 hombres. Jornada de identificación, caracterización a vendedores informales situados en el sector el porvenir en la localidad de Bosa en el sector de la Calle 54 sur entre cra 91d y cra 100 73 No 11-66, se realizó la identificación de 83 personas en total de las cuales 46 son mujeres y 37 hombres. Jornada de Actualización de datos sede principal del IPES, se realizaron 03 actualizaciones de datos en la herramienta misional HEMI, de los cuales todos son hombres.
Jornada Identificación, caracterización y oferta, SECTOR CENTRO FUNDACIONAL - Carrera 5 a 7 entre calle 116 a 120A Localidad de Usaquén, se realizó el proceso de identificación de 84 personas en total, de las cuales 40 son mujeres y 44 hombres. Jornada de identificación y/o caracterización Barrio el Restrepo, desarrollada en la localidad de Antonio NARIÑO, en total se identificaron 119 personas de las cuales 67 son mujeres y 52 hombres. Jornada de Identificación y Caracterización a vendedores informales ubicados en el sector de PARQUES DE BOGOTÁ en la localidad de Bosa, Carrera 96 con calle 81 sur, Calle 80 bis Sur con carrera 94, Calle 85 sur con carrera 92, Calle 87. Donde se identificaron 26 personas en total, de los cuales 17 son mujeres y 09 hombres. Jornada de Identificación y Caracterización Centro Comercial Gran Plaza Bosa / CL 65 SUR 78H-51 - Localidad de Bosa, en donde se identificaron 10 personas de las cuales 05 son mujeres y 05 hombres. Proceso de actualización de datos a vendedores-ras informales que requerían actualizar datos de Jornada de Identificación, caracterización en vigencias anteriores, esta actividad se desarrolla en la sede principal del IPES calle 73 No 11-66 de la localidad de Chapinero, en donde se actualizo información de 02 personas de las cuales 01 mujer y 01 hombre. </t>
  </si>
  <si>
    <t>Durante el trimestre se llevaron a cabo 8 jornadas de Identificación y caracterización y de actualización de datos, en el marco de la Meta Plan del IPES “Intervenir al menos 10 zonas de la ciudad para la construcción social del espacio público basada en el respecto, el diálogo del acatamiento voluntario de las normas, con énfasis en vendedores informales y población migrante en relación con las estrategias de recuperación económica de la ciudad”. En total se identificaron 2319 personas de los cuales 1167 son mujeres y 1152 hombres, en coordinación con las alcaldías locales de Puente Aranda, Santa Fe, Candelaria y Kennedy. Así como también en el transporte público. en el transporte público de la ciudad de Bogotá, Barrios unidos, Chapinero Engativá, San Cristóbal, Suba y Usaquén
Las jornadas de identificación permitieron realizar la oferta institucional de servicios ofertados por el IPES a los- las vendedores-ras informales ocupantes del espacio público, actualización de datos de los vendedores-ras en la herramienta misional HEMI de la entidad y la identificación. Los puntos de las jornadas de intervención corresponden a:
1- Jornada Identificación, caracterización EN EL TRASNPORTE PUBLICO DE BOGOTA- desarrollado en los diferentes portales de la ciudad de Bogotá distrito capital, se realizó el proceso de identificación de 109 personas en total, de las cuales 46 son mujeres y 63 hombres.
2- JORNADA DE IDENTIFICACIÓN Y/O CARACTERIZACIÓN IDENTIFICACIÓN Y CARACTERIZACIÓN TRANSPORTE PÚBLICO, POBLACIÓN MIGRANTE 2022 BOGOTÁ., en total se identificaron 138 personas de las cuales 61 son mujeres y 77 hombres.
3- JORNADA DE IDENTIFICACIÓN, CARACTERIZACIÓN A VENDEDORES INFORMALES SITUADOS EN EL SECTOR BIBLIOTECA PARQUE DISTRITAL EL TINTAL Y CL. 6A DE CRA 87A HASTA (COLEGIO GABRIEL BETANCOURT MEJÍA CRA. 87 #5A-23 SUR) COSTADO SUR - Localidad de Kennedy. Donde se identificaron 45 personas en total, de los cuales 28 son mujeres y 17 hombres.
4- JORNADA DE IDENTIFICACIÓN, CARACTERIZACIÓN A VENDEDORES INFORMALES SITUADOS EN EL SECTOR BIBLIOTECA PARQUE DISTRITAL EL TINTAL Y CL. 6A DE CRA 87A HASTA (COLEGIO GABRIEL BETANCOURT MEJÍA CRA. 87 #5A-23 SUR) COSTADO SUR - Localidad de Kennedy, en donde se identificaron 14 personas de las cuales 06 son mujeres y 08 hombres.
5- JORNADA DE IDENTIFICACIÓN LOCALIDAD CANDELARIA - CALLE 11 ENTRE CARRERAS 2 Y 7, en donde se identificaron 58 personas de las cuales 22 son mujeres y 36 hombres. 6. JORNADA DE IDENTIFICACIÓN LOCALIDAD SANTA FE - CALLE 15 CARRERA 10 ENTRE CALLES 13 Y CALLE 16 A /CALLE 15 ENTRE CARRERAS 9 Y 10, en donde se identificaron 68 personas de las cuales 15 son mujeres y 53 hombres.
6- TRES JORNADAS DE IDENTIFICACIÓN EN LA LOCALIDAD DE PUENTE ARANDA: OUTLETS AMERICAS, Carrera 60 - Carrera 65 / Calle 13 – Américas EL GALAN Calle 2a - Calle 4d / Carrera 56 - Carrera 57aY SAN ANDRESITO DE LA 38. Carrera 38 - Calles 6 - Calle 12, en donde se identificaron 249 personas de las cuales 113 son mujeres y 136 hombres.
7- Proceso de actualización de datos a vendedores-ras informales que requerían actualizar datos de Jornada de Identificación, caracterización en vigencias anteriores, esta actividad se desarrolla en la sede principal del IPES calle 73 No 11-66 de la localidad de Chapinero, en donde se actualizo información de 60 personas de las cuales 31 son mujeres y 29 son hombres.
8- Autopista Norte (Carrera 45 costado oriental) desde Calle 163 a calle 200 localidad de Usaquén en total se identificaron 60 personas en total, de las cuales 29 son mujeres y 30 hombres
9- Jornada de identificación y/o caracterización Avenida Calle 63 entre carrera 68 y 70, en total se identificaron 29 personas de las cuales 15 son mujeres y 14 hombres.
10- Jornada de Identificación, Caracterización de la Avenida Cali entre la Calle 42F # 86 Bis Sur – Localidad de Kennedy. Donde se identificaron 29 personas en total, de los cuales 11 son mujeres y 18 hombres.
11- JORNADA DE IDENTIFICACIÓN, Avenida Calle 63 entre carrera 68 y 70 localidad Engativá en donde se identificaron 18 personas de las cuales 10 son mujeres y 08 hombres.
12- Jornada de Identificación y Caracterización "IN SITU" En respuesta a Derechos de Petición El lugar donde se desarrollo es a lo largo de Bogotá en donde se identificaron 05 personas de las cuales 03 son mujeres y 02 hombres.
13- Jornada de identificación, caracterización y oferta, SECTOR CALLE 122 SANTA BÁRBARA y Jornada de identificación, caracterización y oferta, SECTOR CALLE 122 SANTA BÁRBARA - Localidad de Usaquén en donde se identificaron 35 personas de las cuales 16 son mujeres y 19 hombres.
14- JORNADA DE IDENTIFICACIÓN Y CARACTERIZACIÓN TRANSPORTE PUBLICO 2022 BOGOTÁ. Calle 73 A No. 11 – 66 localidad de Chapinero en donde se identificaron 190 personas de las cuales 88 son mujeres y 102 hombres.
15- Jornada de identificación, caracterización y oferta, SECTOR ÉXITO GRAN GRANADA Carrera 114 a 116 entre calle 78B a Calle 79, 2da Jornada de identificación, caracterización y oferta, SECTOR VILLAS DE GRANADA Carrera 112A entre calle 72F a calle 80 y Jornada de identificación, caracterización y oferta, SECTOR ÉXITO GRAN GRANADA - Carrera 114 a 116 entre calle 78B a calle 79 de la localidad de Engativá. Donde se identificaron 104 personas en total, de los cuales 50 son mujeres y 54 hombres.
16- JORNADA DE IDENTIFICACIÓN Piloto Organización San Victorino Cr 12 cl 10-11 Carrera 12 entre calle 10 y 11 localidad de Santa Fe en donde se identificaron 50 personas de las cuales 36 son mujeres y 14 hombres
17- Jornada de identificación, caracterización y oferta, SECTOR ENGATIVÁ PUEBLO - LOCALIDAD DE ENGATIVÁ Carrera 121 entre calle 63A calle 69, en donde se identificaron 96 personas de las cuales 59 son mujeres y 37 hombres.
18- 2da jornada de identificación, caracterización y oferta, SECTOR CENTRO FUNDACIONAL - Carrera 5 a 7 entre calle 116 a 120A Localidad de Usaquén, en donde se identificaron 42 personas de las cuales 18 son mujeres y 28 hombres.
19- Jornada de Identificación, Caracterización de la KR 78F 42 03 SUR Sector de Timiza (Palenque) – Localidad de Kennedy. KR 78F 42 03 SUR Sector de Timiza (Palenque) en donde se identificaron 36 personas de las cuales 24 son mujeres y 12 hombres.
20- JORNADA DE CARACTERIZACION BARRIO 20 DE JULIO, CALLE 25 SUR A 22 SUR en donde se identificaron 158 personas de las cuales 99 son mujeres y 59 hombres.
21- JORNADA DE CARACTERIZACION BARRIO 20 DE JULIO, CALLE 25 SUR A 22 SUR, Transversal 94 entre calle 80 y calle 84 Bis, en donde se identificaron 237 personas de las cuales 122 son mujeres y 115 hombres
22- 2da jornada de identificación, caracterización y oferta, SECTOR ENGATIVÁ PUEBLO localidad de Engativá, Transversal 113, carrera 122a entre calle 63 a calle 69, en total se identificaron 55 personas en total, de las cuales 34 son mujeres y 21 hombres
23- Identificación y Caracterización "IN SITU" En respuesta a Derechos de Petición, en total se identificaron 288 personas en total, de las cuales 123 son mujeres y 105 hombres
24- IDENTIFICACIÓN Y CARACTERIZACIÓN TRANSPORTE PUBLICO 2022 BOGOTÁ. Donde se identificaron 137 personas en total, de los cuales 49 son mujeres y 88 hombres.
25- Identificación y caracterización transporte público, población migrante 2022 Bogotá en donde se identificaron en total 92 personas de las cuales 45 son mujeres y 47 hombres.
26- Jornada de Caracterización y actualización de datos de los vendedores informales de la plaza de Lisboa en donde inicia entre calle 132d con carrera 154 y finaliza en la calle 136ª con carrera 153 – Localidad de Suba. en donde se identificaron 09 personas de las cuales 04 son mujeres y 05 hombres.
27- Jornada de Caracterización y actualización de datos de los vendedores informales en el sector de San Cristóbal norte, calle 162 y 163 entre carrera 7 hasta la carrera novena y Santa Bárbara calle 116 entre autopista norte hasta la carrera 19, hospital Simón Bolívar calle 165 #7-05 – Localidad de Usaquén en donde se identificaron 14 personas de las cuales 09 son mujeres y 05 hombres.
28- Jornada de identificación, caracterización y oferta, SECTOR CARRERA 13 ENTRE CALLE 39 A CALLE 63 localidad de Chapinero, carrera 13 entre calle 39 a calle 63 en donde se identificaron 52 personas de las cuales 24 son mujeres y 28 hombres</t>
  </si>
  <si>
    <t xml:space="preserve">Durante el mes de octubre se llevaron a cabo 05 jornadas de Identificación y caracterización y de actualización de datos, en el marco de la Meta Plan del IPES “Intervenir al menos 10 zonas de la ciudad para la construcción social del espacio público basada en el respeto, el diálogo del acatamiento voluntario de las normas, con énfasis en vendedores informales y población migrante en relación con las estrategias de recuperación económica de la ciudad”. En total se identificaron 386 personas de las cuales 197 son mujeres, 189 hombres, en las diferentes localidades de la ciudad de Bogotá, de las localidades de: Puente Aranda, Chapinero, Engativá, Teusaquillo y Usaquén. Las jornadas de identificación permitieron realizar la oferta institucional de servicios ofertados por el IPES a los- las vendedores-ras informales que se encuentran desarrollando su actividad económica el espacio público, así como también ejercicios de actualización de datos. Los puntos de las jornadas de intervención corresponden a: 1- Identificación y Caracterización "IN SITU" En respuesta a Derechos de Petición a todos los vendedores informales que adelantaron radicación de derechos de petición ante el IPES de los diferentes ejes y horarios indicando donde ejercen la actividad económica. se identificaron 26 personas en total, de las cuales 13 son mujeres y 13 hombres 2. Identificación y Caracterización jornada de caracterización sector calle 95 localidad de Chapinero, a la población de vendedores informales para el desarrollo de acuerdos de reorganización y cumplimiento de la resolución 0245 del 18 de marzo del 2022. La jornada se realizó con el acompañamiento de la alcaldía local. En total se identificaron 33 personas en total, de las cuales 12 son mujeres y 21 hombres 3. Jornada de caracterización sector las ferias localidad de Engativá a la población de vendedores informales para el desarrollo de acuerdos de reorganización y cumplimiento de la resolución 0245 del 18 de marzo del 2022. La jornada se realizó con el acompañamiento de la alcaldía local Donde se identificaron 108 personas en total, de los cuales 54 son mujeres y 53 hombres y 1 intersexual. 4- Jornada de caracterización sector plaza de la hoja localidad de Puente Aranda en donde se identificaron en total 11 personas de las cuales 11 son mujeres 5. Jornada de ACTUALIZACION DE DATOS 2022. en donde se identificaron 11 personas de las cuales 06 son mujeres y 05 hombres.
En el mes de noviembre se llevaron a cabo 03 jornadas de Identificación y caracterización y de actualización de datos, en el marco de la Meta Plan del IPES “Intervenir al menos 10 zonas de la ciudad para la construcción social del espacio público basada en el respeto, el diálogo del acatamiento voluntario de las normas, con énfasis en vendedores informales y población migrante en relación con las estrategias de recuperación económica de la ciudad”. En total se identificaron 127 personas de los cuales 73 son mujeres, 54 hombres, en las localidades de: Chapinero, Kennedy y la de Usaquén. Las jornadas de identificación permitieron realizar la oferta institucional de servicios ofertados por el IPES a los- las vendedores-ras informales que se encuentran desarrollando su actividad económica el espacio público, así como también ejercicios de actualización de datos. Los puntos de las jornadas de intervención corresponden a: 1- MARIA PAZ – KENNEDY Diagonal 38 Sur – Transversales 81f – 81g. se identificaron 51 personas en total, de las cuales 20 son mujeres y 31 hombres 2. ACTUALIZACION DE DATOS 2022 localidad de Chapinero actualización, caracterización y oferta de servicios a vendedores informales ubicados en el espacio público de la Cl. 73 #11 - 66, punto de atención al usuario IPES. En total se identificaron 35 personas en total, de las cuales 14 son mujeres y 21 hombres 3. JORNADA DE ACTUALIZACION DE INFORMACIÓN PARA LEGALIZACIÓN 2022 Donde se identificaron 41 personas en total, de los cuales 28 son mujeres y 13 hombres
En el mes de diciembre se realizó una jornada de actualización de datos en la sede principal del IPES calle 73 No 11-66. No se desarrollaron jornadas de Identificación y/o caracterización en el espacio público, dado que se realizó acompañamiento institucional permanente al desarrollo de las ferias decembrinas de las localidades de Santa Fé y Suba respectivamente.  En total se realizó actualización de datos a vendedores informales que tenían previo registro en la base de datos de la entidad a 32 vendedores y vendedoras informales, de los cuales 16 son mujeres, 16 hombres, </t>
  </si>
  <si>
    <r>
      <t xml:space="preserve">DERECHOS HUMANOS: </t>
    </r>
    <r>
      <rPr>
        <sz val="10"/>
        <color rgb="FF000000"/>
        <rFont val="Arial"/>
        <family val="2"/>
      </rPr>
      <t>Las jornadas de identificación y de caracterización desarrolladas tiene como propósito, identificar las características y necesidades de las mujeres, de tal manera que permita contar con información real que contribuya a mejorar el servicio del IPES, la atención y la calidad de la oferta institucional focalizada, se tienen en cuenta aspectos desde el el reconocimiento social, económico y simbólico del trabajo que realizan las mujeres vendedoras informales.</t>
    </r>
    <r>
      <rPr>
        <b/>
        <sz val="10"/>
        <color rgb="FF000000"/>
        <rFont val="Arial"/>
        <family val="2"/>
      </rPr>
      <t xml:space="preserve">
GÉNERO: </t>
    </r>
    <r>
      <rPr>
        <sz val="10"/>
        <color rgb="FF000000"/>
        <rFont val="Arial"/>
        <family val="2"/>
      </rPr>
      <t xml:space="preserve">Las jornadas de identificación y caracterización permiten realizar una base de datos consolidada de las mujeres vendedores informales que se encuentran en desarrollo de su actividad económica en el espacio público metropolitano o local, identificando algunas variables de medición, atención y reubicación de acuerdo con las necesidades presentes.   El total de personas identificadas y caracterizadas fueron 991 de este total </t>
    </r>
    <r>
      <rPr>
        <b/>
        <sz val="14"/>
        <color rgb="FF000000"/>
        <rFont val="Arial"/>
        <family val="2"/>
      </rPr>
      <t>398</t>
    </r>
    <r>
      <rPr>
        <sz val="10"/>
        <color rgb="FF000000"/>
        <rFont val="Arial"/>
        <family val="2"/>
      </rPr>
      <t xml:space="preserve"> fueron mujeres y 593 hombres.</t>
    </r>
    <r>
      <rPr>
        <b/>
        <sz val="10"/>
        <color rgb="FF000000"/>
        <rFont val="Arial"/>
        <family val="2"/>
      </rPr>
      <t xml:space="preserve">
DIFERENCIAL: </t>
    </r>
    <r>
      <rPr>
        <sz val="10"/>
        <color rgb="FF000000"/>
        <rFont val="Arial"/>
        <family val="2"/>
      </rPr>
      <t xml:space="preserve">Se identificaron y caracterizaron durante el primer trimestre del 2022 39 víctimas del Conflicto Armado, 247 madres cabeza de hogar, 64 adultas mayores, 30 mujeres con condición de discapacidad, 5 mujeres Afrodescendiente, 13 indígenas, 12 mujeres
                                                                                     </t>
    </r>
    <r>
      <rPr>
        <b/>
        <sz val="10"/>
        <color rgb="FF000000"/>
        <rFont val="Arial"/>
        <family val="2"/>
      </rPr>
      <t xml:space="preserve">
TERRITORIAL: L</t>
    </r>
    <r>
      <rPr>
        <sz val="10"/>
        <color rgb="FF000000"/>
        <rFont val="Arial"/>
        <family val="2"/>
      </rPr>
      <t xml:space="preserve">as jornadas de  Las personas que se identificaron y caracterizaron pertenecen a las localidades de la Candelaria, Santa Fe, Fontibón, Chapinero y Antonio Nariño. </t>
    </r>
  </si>
  <si>
    <r>
      <t xml:space="preserve">DERECHOS HUMANOS: </t>
    </r>
    <r>
      <rPr>
        <sz val="10"/>
        <color rgb="FF000000"/>
        <rFont val="Arial"/>
        <family val="2"/>
      </rPr>
      <t>las jornadas de Identificación y caracterización y de actualización de datos  se desarrollan, en el marco de la Meta Plan del IPES “Intervenir al menos 10 zonas de la ciudad para la construcción social del espacio público basada en el respeto, el diálogo del acatamiento voluntario de las normas, con énfasis en vendedores informales y población migrante en relación con las estrategias de recuperación económica de la ciudad que permite a las mujeres que ejercen su actidad economíca en el espacio publico a ser reconicidas, identificadas y ser  postuladas para la asignación de las alternativas comerciales que oferta el IPES y que contribuyen a la generación de sus  ingresos.</t>
    </r>
    <r>
      <rPr>
        <b/>
        <sz val="10"/>
        <color rgb="FF000000"/>
        <rFont val="Arial"/>
        <family val="2"/>
      </rPr>
      <t xml:space="preserve">
GÉNERO: </t>
    </r>
    <r>
      <rPr>
        <sz val="10"/>
        <color rgb="FF000000"/>
        <rFont val="Arial"/>
        <family val="2"/>
      </rPr>
      <t xml:space="preserve">La caracterización realizada a la población de vendedores y vendedoras informales permite obtener información específica de las mujeres que se encuentran en los  diferentes sectores que demandan servicios de la Entidad, para implementar su efectividad en el servicio, teniendo en cuenta variables, como la ubicación geográfica, su nivel de educación, sus comportamientos a la hora de pedir o demandar el servicio,  los horarios en los que las mujeres recurren al desarrollo de su actividad económica, los productos que comercializan u los medios que ellos utilizan para solicitar el servicio, ya sea presencial o a través de la redes sociales, medios virtuales, canales de información en general.El total de personas identificadas y caracterizadas para este trimestre fueron 1224 de este total </t>
    </r>
    <r>
      <rPr>
        <b/>
        <sz val="14"/>
        <color rgb="FF000000"/>
        <rFont val="Arial"/>
        <family val="2"/>
      </rPr>
      <t>595</t>
    </r>
    <r>
      <rPr>
        <sz val="10"/>
        <color rgb="FF000000"/>
        <rFont val="Arial"/>
        <family val="2"/>
      </rPr>
      <t xml:space="preserve"> fueron mujeres y 629 hombres</t>
    </r>
    <r>
      <rPr>
        <b/>
        <sz val="10"/>
        <color rgb="FF000000"/>
        <rFont val="Arial"/>
        <family val="2"/>
      </rPr>
      <t xml:space="preserve">
DIFERENCIAL:  </t>
    </r>
    <r>
      <rPr>
        <sz val="10"/>
        <color rgb="FF000000"/>
        <rFont val="Arial"/>
        <family val="2"/>
      </rPr>
      <t>Se identificaron y caracterizaron durante el segundo trimestre del 202237 víctimas del Conflicto Armado, 317 madres cabeza de hogar, 116 personas mayores, 22 mujeres con discapacidad, 5 indígenas, 4 mujeres Afro.</t>
    </r>
    <r>
      <rPr>
        <b/>
        <sz val="10"/>
        <color rgb="FF000000"/>
        <rFont val="Arial"/>
        <family val="2"/>
      </rPr>
      <t xml:space="preserve">
TERRITORIAL: </t>
    </r>
    <r>
      <rPr>
        <sz val="10"/>
        <color rgb="FF000000"/>
        <rFont val="Arial"/>
        <family val="2"/>
      </rPr>
      <t>Las jornadas de identificación y caracterización permiten la captura de información de las mujeres que se encuentran en el territorio local, donde se les explica la ofertan institucional y se brinda orientación frente a algunos casos que requieren atención desde la red distrital, los cuales son remitidos desde las áreas psicosociales del IPES a las diferentes entidades del distrito para su atención. Las personas que se identificaron y caracterizaron pertenecen a las localidades de Kennedy, Rafael Uribe, Teusaquillo, Barrios Unidos, Bosa, Engativá, Chapinero, Antonio Nariño, Usaquén.</t>
    </r>
  </si>
  <si>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 xml:space="preserve">El propósito de las intervenciones en el territorio local es aportar en la superación de  las brechas de género existentes entre hombres y mujeres, para ello el IPES oferta en el espacio público las alternativas económicas en igualdad de  género lo que permite generar atención participativa e incluyente para las mujeres que ejercen su actividad económica en el espacio público. El total de personas identificadas y caracterizadas para este trimestre fueron 2.319 de este total </t>
    </r>
    <r>
      <rPr>
        <b/>
        <sz val="14"/>
        <color rgb="FF000000"/>
        <rFont val="Arial"/>
        <family val="2"/>
      </rPr>
      <t>1.167</t>
    </r>
    <r>
      <rPr>
        <sz val="10"/>
        <color rgb="FF000000"/>
        <rFont val="Arial"/>
        <family val="2"/>
      </rPr>
      <t xml:space="preserve"> fueron mujeres y 1.152 hombres, el proposito de este ejercicio obedece a</t>
    </r>
    <r>
      <rPr>
        <b/>
        <sz val="10"/>
        <color rgb="FF000000"/>
        <rFont val="Arial"/>
        <family val="2"/>
      </rPr>
      <t xml:space="preserve">
DIFERENCIAL:  </t>
    </r>
    <r>
      <rPr>
        <sz val="10"/>
        <color rgb="FF000000"/>
        <rFont val="Arial"/>
        <family val="2"/>
      </rPr>
      <t>Se identificaron y caracterizaron durante el tercer trimestre del 2022, 101 víctimas del Conflicto Armado, 1.116 madres cabeza de hogar, 193 personas mayores, 16 mujeres Afro, 01 Palenquero, 01 Gitano ROM ,13 indígenas 01 raizal, 09 LGBTI, 68 Discapacidad, 159 mujeres población migrante</t>
    </r>
    <r>
      <rPr>
        <b/>
        <sz val="10"/>
        <color rgb="FF000000"/>
        <rFont val="Arial"/>
        <family val="2"/>
      </rPr>
      <t xml:space="preserve">
TERRITORIAL: </t>
    </r>
    <r>
      <rPr>
        <sz val="10"/>
        <color rgb="FF000000"/>
        <rFont val="Arial"/>
        <family val="2"/>
      </rPr>
      <t>En el territorio para el proceso de intervención, la institución cuenta con una herramienta informática la cual se denomina Herramienta Misional - HEMI en la que se deposita toda la información que se levanta bajo el formato institucional PE03-FO-001 (v10) Registro de Identificación que contiene todas las variables necesarias para conocer de manera general las características de las mujeres que ejercen su actividad económica en el espacio público local o metropolitano de la ciudad de Bogotá. Las personas que se identificaron y caracterizaron pertenecen a las localidades de Kennedy, Rafael Uribe, Teusaquillo, Barrios Unidos, Bosa, Engativá, Chapinero, Antonio Nariño, Usaquén.</t>
    </r>
  </si>
  <si>
    <r>
      <rPr>
        <b/>
        <sz val="10"/>
        <color rgb="FF000000"/>
        <rFont val="Arial"/>
        <family val="2"/>
      </rPr>
      <t xml:space="preserve">DERECHOS HUMANOS: </t>
    </r>
    <r>
      <rPr>
        <sz val="10"/>
        <color rgb="FF000000"/>
        <rFont val="Arial"/>
        <family val="2"/>
      </rPr>
      <t xml:space="preserve">Es de vital importancia este ejercicio ya que permite implementar acciones que ayudan a fortalecer la confianza que existe entre las mujeres usuarias y la Entidad, ajustando los servicios existentes que son relevantes en la atención adecuada, así como que se planeen y se implementen nuevas estrategias que mejoren la atención. En la caracterización se tiene en cuenta unas variables medibles para su efectiva clasificación como: la población, la edad, su nivel de estudios o conocimientos, grado de vulnerabilidad, actividad económica entre otras. Estas variables permiten el análisis de las necesidades de la mujeres y de la forma de abordaje desde  la institucionalidad.               </t>
    </r>
    <r>
      <rPr>
        <b/>
        <sz val="10"/>
        <color rgb="FF000000"/>
        <rFont val="Arial"/>
        <family val="2"/>
      </rPr>
      <t xml:space="preserve">                        
</t>
    </r>
    <r>
      <rPr>
        <sz val="10"/>
        <color rgb="FF000000"/>
        <rFont val="Arial"/>
        <family val="2"/>
      </rPr>
      <t xml:space="preserve">En relación con las estrategias de recuperación económica de la ciudad aportando al ejercicio de derechos, oportunidades y responsabilidades de las mujeres y hombres vendedoras y vendedores  informales desde el reconocimineto de la diversidad de los diferentes grupos.
</t>
    </r>
    <r>
      <rPr>
        <b/>
        <sz val="10"/>
        <color rgb="FF000000"/>
        <rFont val="Arial"/>
        <family val="2"/>
      </rPr>
      <t xml:space="preserve">
GÉNERO:
</t>
    </r>
    <r>
      <rPr>
        <sz val="10"/>
        <color rgb="FF000000"/>
        <rFont val="Arial"/>
        <family val="2"/>
      </rPr>
      <t xml:space="preserve">En el desarrollo de las jornadas de identificación y o caracterización se realizo intervención a la población de vendedores informales en especial a las mujeres, implementando el acercamiento mediante la comunicación asertiva, empatica, utilizando   un lenguaje no sexista, incluyente y de cooperación que permita el reconocimiento pleno de los derechos e igualdades de las mujeres en los ámbitos de desarrollo personal, laboral y social.  El total de personas identificadas y caracterizadas para este trimestre fueron 386 de este total </t>
    </r>
    <r>
      <rPr>
        <b/>
        <sz val="14"/>
        <color rgb="FF000000"/>
        <rFont val="Arial"/>
        <family val="2"/>
      </rPr>
      <t>197</t>
    </r>
    <r>
      <rPr>
        <sz val="10"/>
        <color rgb="FF000000"/>
        <rFont val="Arial"/>
        <family val="2"/>
      </rPr>
      <t xml:space="preserve"> fueron mujeres y 189 hombres
</t>
    </r>
    <r>
      <rPr>
        <b/>
        <sz val="10"/>
        <color rgb="FF000000"/>
        <rFont val="Arial"/>
        <family val="2"/>
      </rPr>
      <t xml:space="preserve">
DIFERENCIAL: </t>
    </r>
    <r>
      <rPr>
        <sz val="10"/>
        <color rgb="FF000000"/>
        <rFont val="Arial"/>
        <family val="2"/>
      </rPr>
      <t xml:space="preserve"> Se identificaron y caracterizaron durante el tercer trimestre del 2022, 121 mujeres víctimas del Conflicto Armado, 153 madres cabeza de hogar, 27 personas mayores, 04 mujeres Afro, 02 indígenas, 11 mujeres con discapacidad, 05 Mujeres cuidadoras, 04 mujeres población migrante
</t>
    </r>
    <r>
      <rPr>
        <b/>
        <sz val="10"/>
        <color rgb="FF000000"/>
        <rFont val="Arial"/>
        <family val="2"/>
      </rPr>
      <t xml:space="preserve">
TERRITORIAL:
Las jornadas de identificación y actualización de datos se desarrollaron en los ejes viales de circulación de las localidades de: puente Aranda, chapinero, Engativá, Teusaquillo, Kennedy y Usaquén, sede principal IPES</t>
    </r>
  </si>
  <si>
    <t>$1.159.260.185,40</t>
  </si>
  <si>
    <t>$2.828.245.326,68</t>
  </si>
  <si>
    <t xml:space="preserve"> $                      5.052.025.081</t>
  </si>
  <si>
    <t xml:space="preserve"> $                             852.826.856</t>
  </si>
  <si>
    <t>Corresponde a los pagos de los Contratos de Prestación de Servicios que realizan el proceso de identificación y caracterización de los vendedores informales que ejercen su actividad en el espacio público.</t>
  </si>
  <si>
    <r>
      <t>Se llevaron a cabo dos jornadas de socialización, atención y orientación por parte de la Agencia Pública de empleo (APE), donde se informó a detalle a las participantes respecto a que es la ruta de empleabilidad, precisando que está constituida por cuatro etapas, el registro, orientación ocupacional, formación pertinente y finalmente intermediación laboral a través de las cuales se propende por mitigar las barreras de empleabilidad y fortalecer el perfil  laboral del buscador de empleo. Es importante mencionar que en las referidas jornadas, se llevó a cabo la etapa de registro personalizado con cada una de las mujeres; efectuando inscripción y actualización de la hoja de vida en la plataforma del Sistema de Información del Servicio Público de Empleo ( SISE).
A continuación se describe el desarrollo de las dos jornadas:</t>
    </r>
    <r>
      <rPr>
        <b/>
        <sz val="10"/>
        <color rgb="FF000000"/>
        <rFont val="Arial"/>
        <family val="2"/>
      </rPr>
      <t xml:space="preserve">
1</t>
    </r>
    <r>
      <rPr>
        <sz val="10"/>
        <color rgb="FF000000"/>
        <rFont val="Arial"/>
        <family val="2"/>
      </rPr>
      <t>. Jo</t>
    </r>
    <r>
      <rPr>
        <b/>
        <sz val="10"/>
        <color rgb="FF000000"/>
        <rFont val="Arial"/>
        <family val="2"/>
      </rPr>
      <t>rnada del 6 de marzo en Usaquén:</t>
    </r>
    <r>
      <rPr>
        <sz val="10"/>
        <color rgb="FF000000"/>
        <rFont val="Arial"/>
        <family val="2"/>
      </rPr>
      <t xml:space="preserve"> Se efectuó en articulación con la Secretaria Distrital de la Mujeres (SDM) estableciendo estrategias particulares de divulgación y convocatoria, logrando una atención de 20 mujeres.</t>
    </r>
    <r>
      <rPr>
        <b/>
        <sz val="10"/>
        <color rgb="FF000000"/>
        <rFont val="Arial"/>
        <family val="2"/>
      </rPr>
      <t xml:space="preserve">
2. Jornada 23 de Marzo en Suba:</t>
    </r>
    <r>
      <rPr>
        <sz val="10"/>
        <color rgb="FF000000"/>
        <rFont val="Arial"/>
        <family val="2"/>
      </rPr>
      <t xml:space="preserve"> Se efectuó  junto con Secretaría de la Mujer, Alcaldía Local en la Casa de Igualdad y Oportunidad en suba, atediaron y orientación  23 mujeres. </t>
    </r>
  </si>
  <si>
    <r>
      <t>Durante este periodo se efectuaron 2 jornadas orientadas específicamente a mujeres en sus diferencias y diversidades, donde en primera instancia se efectuó socialización personalizada respecto a que es la ruta de empleabilidad de la Agencia Pública de Empleo. A partir de lo cual se explicó que esta constituida por cuatro etapas, la primera el registro donde se efectúa inscripción y actualización de los datos de la hoja de vida de la aspirante en la plataforma del SISE(Sistema de Información del Servicio Público de Empleo), luego pasa a la etapa de orientación laboral  en la cual se construye el perfil ocupacional de acuerdo a las habilidades, competencias e intereses de la buscadora de empleo, posteriormente se direcciona a formación pertinente de considerarse necesario para  fortalecer el perfil laboral y  por ultimo de acuerdo a las necesidades del mercado laboral se lleva a cabo preselección y remisión de candidatas que cumplen con el perfil de las vacantes disponibles.
Teniendo en cuenta lo mencionado en cada una de las jornadas que se relacionan a continuación se efectuó la etapa de registro y orientación a cada una de las mujeres participantes:</t>
    </r>
    <r>
      <rPr>
        <b/>
        <sz val="10"/>
        <color rgb="FF000000"/>
        <rFont val="Arial"/>
        <family val="2"/>
      </rPr>
      <t xml:space="preserve">
1 Jornada  26_ 04_ 2022</t>
    </r>
    <r>
      <rPr>
        <sz val="10"/>
        <color rgb="FF000000"/>
        <rFont val="Arial"/>
        <family val="2"/>
      </rPr>
      <t>: Se efectuada en la localidad de  Barrios  unidos, donde conto con  vacantes del sector empresarial  automotriz ( conducción), que históricamente esta  masculinizado, propendiendo  por la contratación de mujeres en sus diferencias y diversidades.</t>
    </r>
    <r>
      <rPr>
        <b/>
        <sz val="10"/>
        <color rgb="FF000000"/>
        <rFont val="Arial"/>
        <family val="2"/>
      </rPr>
      <t xml:space="preserve">
2.Jornada 16_05_ 2022</t>
    </r>
    <r>
      <rPr>
        <sz val="10"/>
        <color rgb="FF000000"/>
        <rFont val="Arial"/>
        <family val="2"/>
      </rPr>
      <t>:Se llevó a cabo en la localidad de Ciudad Bolívar, donde se contó con vacantes del sector servicios, desarrollando al etapa de registro y orientación con cada una de las mujeres participantes.</t>
    </r>
  </si>
  <si>
    <r>
      <t>Durante este trimestre se efectuaron 3 jornadas dirigidas a mujeres en sus diferencias y diversidades, aunando sinergias con la Secretaría Distrital de la Mujer y organizaciones de base, a partir de lo cual se establecieron estrategias de convocatoria y elementos metodológicos para el desarrollo de los encuentros con las ciudadanas.
En día de  la implementación de la jornada, se desarrolló socialización personalizada respecto a que es la ruta de empleabilidad de la Agencia Pública de Empleo, a partir de lo cual se indicó que está constituida por cuatro etapas, la primera el registro donde se efectúa inscripción y actualización de los datos de la hoja de vida de la aspirante en la plataforma del SISE(Sistema de Información del Servicio Público de Empleo), luego pasa a la etapa de orientación laboral donde se construye el perfil ocupacional de acuerdo a las habilidades, competencias e intereses de las buscadoras de empleo;posteriormente se direcciona a formación pertinente de considerarse necesario para fortalecer el perfil laboral y  por ultimo de acuerdo a las necesidades del mercado laboral se lleva a cabo preselección y remisión de las candidatas que cumplen con el perfil a las vacantes disponibles.
A continuación se relacionan las jorndas efectuadas:</t>
    </r>
    <r>
      <rPr>
        <b/>
        <sz val="11"/>
        <color rgb="FF000000"/>
        <rFont val="Arial"/>
        <family val="2"/>
      </rPr>
      <t xml:space="preserve">
1.Jornada 23 07_ 2022: </t>
    </r>
    <r>
      <rPr>
        <sz val="11"/>
        <color rgb="FF000000"/>
        <rFont val="Arial"/>
        <family val="2"/>
      </rPr>
      <t>Se efectuo en la localidad de Santa fe en articulación con la estrategia mujeres contigo a tu barrio de la SDM, identificando ciudadanas interesadas en vincularse a proceso de empleabilidad formal, debido que de acuerdo a lo indicado por las mismas, trabajan en la zona en actividades informales. En este escenario se llevó a cabo la etapa de registro y orientación laboral de la ruta de empleabilidad de la APE.</t>
    </r>
    <r>
      <rPr>
        <b/>
        <sz val="11"/>
        <color rgb="FF000000"/>
        <rFont val="Arial"/>
        <family val="2"/>
      </rPr>
      <t xml:space="preserve">
2.Jornada 30_07_ 2022:</t>
    </r>
    <r>
      <rPr>
        <sz val="11"/>
        <color rgb="FF000000"/>
        <rFont val="Arial"/>
        <family val="2"/>
      </rPr>
      <t xml:space="preserve"> Se llevó a cabo en la localidad de Engativá en articulación con la Fundación mujeres nueva luz y la alcaldía de Engativá. Se implementó las etapas de registro, orientación laboral, taller de habilidades transversales e intermediación, esta ultima de acuerdo al perfil de las mujeres y vacantes activas a la fecha de la jornada.</t>
    </r>
    <r>
      <rPr>
        <b/>
        <sz val="11"/>
        <color rgb="FF000000"/>
        <rFont val="Arial"/>
        <family val="2"/>
      </rPr>
      <t xml:space="preserve">
3. Jornada 22_08_ 2022:</t>
    </r>
    <r>
      <rPr>
        <sz val="11"/>
        <color rgb="FF000000"/>
        <rFont val="Arial"/>
        <family val="2"/>
      </rPr>
      <t xml:space="preserve"> Se llevó a cabo en la localidad de Barrios Unidos específicamente en plaza de los artesanos,en articulación con Organización de base denominada las Adoratrices, se desarrolló la etapa de registro, orientación laboral, taller de habilidades transversales e intermediación, esta ultima de acuerdo al perfil de las mujeres y vacantes activas a la fecha de la jornada.</t>
    </r>
  </si>
  <si>
    <r>
      <t>"Durante el cuarto trimestre se efectuaron 2 jornadas dirigidas a mujeres en sus diferencias y diversidades, en articulación con las alcaldías locales y organizaciones de base de cada territorio, para lo cual se efectuó proceso de planeación previa respecto a las estrategias de convocatoria y elementos metodológicos, para la implementación de las jornadas.
En día de la implementación de las jornadas, se desarrolló socialización personalizada a cada mujer respecto a que es la ruta de empleabilidad de la Agencia Pública de Empleo, a partir de lo cual se indicó las etapas que la componen y referencio los procesos de formación disponibles a la fecha
A continuación, se relacionan las jornadas efectuadas:</t>
    </r>
    <r>
      <rPr>
        <b/>
        <sz val="10"/>
        <color rgb="FF000000"/>
        <rFont val="Arial"/>
        <family val="2"/>
      </rPr>
      <t xml:space="preserve">
1.Jornada 18 10 2022:</t>
    </r>
    <r>
      <rPr>
        <sz val="10"/>
        <color rgb="FF000000"/>
        <rFont val="Arial"/>
        <family val="2"/>
      </rPr>
      <t xml:space="preserve"> Se efectuó jornada en la localidad de Engativá, identificando ciudadanas interesadas en vincularse a proceso de empleabilidad formal en empresas del sector alimentos, las cuales cuentan con vacantes activas publicadas en la plataforma del servicio público de empleo. En este escenario se llevó a cabo la etapa de registro, orientación laboral e intermediación de la ruta de empleabilidad de la Agencia Pública. Dentro del perfil de las mujeres en su mayoría son jóvenes madres de cabeza de familia, sin experiencia laboral. Total registradas: 41</t>
    </r>
    <r>
      <rPr>
        <b/>
        <sz val="10"/>
        <color rgb="FF000000"/>
        <rFont val="Arial"/>
        <family val="2"/>
      </rPr>
      <t xml:space="preserve">
 2.Jornada 18 10 2022:</t>
    </r>
    <r>
      <rPr>
        <sz val="10"/>
        <color rgb="FF000000"/>
        <rFont val="Arial"/>
        <family val="2"/>
      </rPr>
      <t xml:space="preserve"> Se llevó a cabo jornada en la localidad de Fontibón, donde se efectuó atapa de registro, orientación e intermediación laboral, con empresas del sector producción de bienes y servicios. Dentro del perfil de las participantes a la jornada son mujeres con barreras educativas y con experiencia laboral intermitente. Total registradas: 54
"</t>
    </r>
  </si>
  <si>
    <r>
      <t xml:space="preserve">GÉNERO: </t>
    </r>
    <r>
      <rPr>
        <sz val="10"/>
        <color rgb="FF000000"/>
        <rFont val="Arial"/>
        <family val="2"/>
      </rPr>
      <t>En las jornadas en la registro, se tuvo en cuenta  la utilización de lenguaje incluyente a partir de las particularidades de las mujeres en sus diferencias y diversidades.
Teniendo en cuenta las brechas que presentan  las mujeres  para  acceder al mercado laboral formal, desde  la Subdirección de Empleo y Formación se avanzo en la identificación de barreras de empleabilidad para las mujeres, lo cual posibilite la construcción de un modelo de atención integral  para la atención de la población. Para el desarrollo de las jornadas referenciadas se tuvo en cuenta el enfoque territorial, que posibilito llevar a cabo articulación con los actores sociales como el Comité Operativo Local de Mujer y Equidad de género, las alcaldías  locales y  la Secretaria  Distrital de la mujer, identificando particularidades del territorio y la población,  que incidieron en las estrategias de convocatoria  y espacios de implementación de las jornadas.</t>
    </r>
    <r>
      <rPr>
        <b/>
        <sz val="10"/>
        <color rgb="FF000000"/>
        <rFont val="Arial"/>
        <family val="2"/>
      </rPr>
      <t xml:space="preserve">
TERRITORIAL:</t>
    </r>
    <r>
      <rPr>
        <sz val="10"/>
        <color rgb="FF000000"/>
        <rFont val="Arial"/>
        <family val="2"/>
      </rPr>
      <t xml:space="preserve">
Teniendo cuenta las diferencias y diversidades de las mujeres y con el propósito de ampliar la atención y orientación brindada desde la APE en los territorios, durante  este periodo las jornadas se desarrollaron en las localidades </t>
    </r>
  </si>
  <si>
    <r>
      <t>GÉNERO:
En primera instancia se efectuó elaboración de piezas de divulgación exclusivas para las mujeres, con el propósito de incentivar la participación de las mismas a cada una de las jornadas. Adicional previo a la implementación de las jornadas se efectuó formación a los profesionales de la Agencia Pública de empleo (APE) frente al lenguaje inclusivo y enfoque diferencial, lo cual se evidencio en la interlocución empática en cada una de las etapas de la ruta de empleabilidad, desarrolladas</t>
    </r>
    <r>
      <rPr>
        <sz val="10"/>
        <color rgb="FF000000"/>
        <rFont val="Arial"/>
        <family val="2"/>
      </rPr>
      <t xml:space="preserve">  en el contexto de las jornadas.</t>
    </r>
    <r>
      <rPr>
        <b/>
        <sz val="10"/>
        <color rgb="FF000000"/>
        <rFont val="Arial"/>
        <family val="2"/>
      </rPr>
      <t xml:space="preserve">
TERRITORIAL:
Teniendo cuenta las diferencias y diversidades de las mujeres y con el propósito de ampliar la atención y orientación brindada desde la APE en los territorios, durante</t>
    </r>
    <r>
      <rPr>
        <sz val="10"/>
        <color rgb="FF000000"/>
        <rFont val="Arial"/>
        <family val="2"/>
      </rPr>
      <t xml:space="preserve">  este periodo las jornadas se desarrollaron en las localidades de Barrios Unidos y Ciudad Bolivar,donde en cada una de ellas se garantizó que  los espacios físico fueran de fueran de fácil  identificación y referenciación por parte de la ciudadanía y que contaran con la infraestructura adecuada.</t>
    </r>
  </si>
  <si>
    <r>
      <t>GÉNERO:</t>
    </r>
    <r>
      <rPr>
        <sz val="10"/>
        <color rgb="FF000000"/>
        <rFont val="Arial"/>
        <family val="2"/>
      </rPr>
      <t xml:space="preserve">
A partir de los procesos de formación adelantados previamente con los profesionales de la agencia pública respecto al enfoque de género, en cada una de las jornadas con la ciudadanía, se logro utilizar un lenguaje libre de discriminación y no sexista, adicional se sensibilizo a las ciudadanas respecto a la importancia de promover la autonomía económica de las mujeres y su poder de decisión respecto al uso que dan a los recursos económicos.</t>
    </r>
    <r>
      <rPr>
        <b/>
        <sz val="10"/>
        <color rgb="FF000000"/>
        <rFont val="Arial"/>
        <family val="2"/>
      </rPr>
      <t xml:space="preserve">
TERRITORIAL:</t>
    </r>
    <r>
      <rPr>
        <sz val="10"/>
        <color rgb="FF000000"/>
        <rFont val="Arial"/>
        <family val="2"/>
      </rPr>
      <t xml:space="preserve">
En las jornadas de atención se brindó atención personalizada a cada una de las mujeres en sus diferencias y diversidades, para lo cual previamente se identificaron y gestionaron espacios idóneos en las localidades de Santa fe, Engativá y Barrios Unidos,garantizando con ello, identificar potencialidades y oportunidades del contexto y la dinámica territorial desde la perspectiva de empleabilidad.</t>
    </r>
  </si>
  <si>
    <r>
      <t>GÉNERO:</t>
    </r>
    <r>
      <rPr>
        <sz val="10"/>
        <rFont val="Arial"/>
        <family val="2"/>
      </rPr>
      <t xml:space="preserve"> A partir de la atención personalizada que se brinda a las mujeres en sus diferencias y diversidades en las jornadas, en estos escenarios se orientó a las mujeres respecto a los sectores económicos que más vacantes tienen publicadas a la fecha en la plataforma Sistema de Información del Servicio Público de Empleo (SISE), con el propósito de incentivar a las mujeres a analizar otras opciones laborales y postularse en sectores habitualmente masculinizados como la construcción, autopartes y alimentos.</t>
    </r>
    <r>
      <rPr>
        <b/>
        <sz val="10"/>
        <rFont val="Arial"/>
        <family val="2"/>
      </rPr>
      <t xml:space="preserve">
TERRITORIAL: </t>
    </r>
    <r>
      <rPr>
        <sz val="10"/>
        <rFont val="Arial"/>
        <family val="2"/>
      </rPr>
      <t>Se efectuó proceso de convocatoria con enfoque territorial, lo que posibilito la asistencia de las mujeres que habitan las localidades de Engativá y Fontibón a partir de piezas de divulgación y contacto directo con lideresas de la zona. Adicional se llevó a cabo previo desarrollo de las jornadas análisis de las condiciones locativas de los escenarios permitiendo la atención idónea a las ciudadanas.</t>
    </r>
  </si>
  <si>
    <t>$1.911.660.009,00</t>
  </si>
  <si>
    <t xml:space="preserve"> $ 116.666.667</t>
  </si>
  <si>
    <t>$ 18.460.140.978</t>
  </si>
  <si>
    <t>$36,333,332</t>
  </si>
  <si>
    <t>Para la ejecución de este producto corresponde al definido en el marco de la prestación de los servicios de la Agencia de Gestión y Colocación de la Secretaria de Desarrollo Económico para todas las poblaciones, por tanto no es posible desagregar por cada poblaciones especifica.El presupuesto corresponde a lo reportado en SEGPLAN del primer trimestre de la meta plan 200.000 empleos en lo referente a 70.000 empleos para mujeres.</t>
  </si>
  <si>
    <t>Para la ejecución de este producto corresponde al definido en el marco de la prestación de los servicios de la Agencia de Gestión y Colocación de la Secretaria de Desarrollo Económico para todas las poblaciones, por tanto no es posible desagregar por cada poblaciones especifica. El presupuesto corresponde a lo reportado en SEGPLAN del primer trimestre de la meta plan 200.000 empleos en lo referente a 70.000 empleos para mujeres.</t>
  </si>
  <si>
    <t>"Para la ejecución de este producto corresponde al definido en el marco de la prestación de los servicios de la Agencia de Gestión y Colocación de la Secretaria de Desarrollo Económico para todas las poblaciones, por tanto no es posible desagregar por cada poblaciones especifica. El presupuesto corresponde a lo reportado en SEGPLAN del primer trimestre de la meta plan 200.000 empleos en lo referente a 70.000 empleos para mujeres.
Primer Trimestre: $1.888.571.119
Segunda Trimestre: $116.666.667
Tercer Trimestre: $18.460.040.979
Cuarto Trimestre: $ 36.333.332"</t>
  </si>
  <si>
    <t xml:space="preserve">Se deja la observación que los recursos son transversales a todas las personas, no se puede desagregar el presupuesto para poblaciones especificas. Sin embargo se reportan los recursos ejecutados para la meta plan de promover la generación de empleo para 200.000 personas de las cuales 70.000 son mujeres, por lo tanto; se toma el presupuesto discriminado para mujeres del reporte de SEGPLAN  y  de esta manera lograr la consistencia y concordancia con la ejecución real de los presupuestos de la SEF correspondiente a cada trimestre de reporte. </t>
  </si>
  <si>
    <r>
      <rPr>
        <sz val="10"/>
        <color rgb="FF000000"/>
        <rFont val="Arial"/>
        <family val="2"/>
      </rPr>
      <t>En el convenio con las Cajas de Compensación Familiar (CCF) que operan en la ciudad de Bogotá, mediante la implementación del programa Impulso al Empleo, creado para llevar los servicios de gestión y colocación que ofrecen las agencias de empleo de las CCF a los buscadores de empleo que no se encuentran afiliados a las CCF, donde podrán disponer de todos los puntos de atención que cada una de las agencias de empleo de las cajas de compensación familiar tienen. Se pretende atender a 37.000 para colocar 20.000. Se atendieron un total de 2349 mujeres, a corte del 23 de febrero.
Empleo Joven, creado mediante el Decreto 238 de 2021, por medio del cual se otorga un beneficio a las empresas que creen nuevos puestos de trabajo para jóvenes, equivalente al 55% sobre un (1) SMMLV+Auxilio de Transporte+Seguridad Social+ Carga prestacional, que se sumaría al beneficio otorgado por el Gobierno Nacional. Dentro de este programa se han atendido 339 mujeres.
La  Ruta de empleabilidad de la Agencia pública de Empleo (APE) está  constituida por 4 etapas, donde a lo largo de la misma un equipo interdisciplinario orienta a la ciudadanía y en este caso a las mujeres en sus diferencias y diversidades. Es este sentido la ruta inicia con la etapa de Registro, donde se efectúa la inscripción o actualización de la hoja de vida en la plataforma del Servicio Público de Empleo y se socializa el detalle de los servicios de empleabilidad a los que accederán en la APE del Distrito.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del buscador de empleo.
Como resultado de la orientación ocupacional, se contará con un perfil ajustado y el direccionamiento a formación en habilidades blandas, transversales y formación para el trabajo.
Posteriormente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 población.
A partir de lo anterior se pudo establecer la relevancia de la etapa de registro, orientación y formación pertinente las cuales hacen parte integral de la ruta de empleabilidad, posibilitando fortalecer el perfil laboral del buscador de empleo y en consecuente remisión de candidatos que cumplan con las habilidades y competencias requeridas para ocupar las vacantes.
Por lo anterior para este trimestre se lograron los siguientes resultados:
• Mujeres Registradas: 6599
• Mujeres Orientadas: 803
•</t>
    </r>
    <r>
      <rPr>
        <b/>
        <sz val="10"/>
        <color rgb="FF000000"/>
        <rFont val="Arial"/>
        <family val="2"/>
      </rPr>
      <t xml:space="preserve"> Mujeres Remitidas:</t>
    </r>
    <r>
      <rPr>
        <b/>
        <sz val="11"/>
        <color rgb="FF000000"/>
        <rFont val="Arial"/>
        <family val="2"/>
      </rPr>
      <t xml:space="preserve"> 2395
</t>
    </r>
    <r>
      <rPr>
        <sz val="10"/>
        <color rgb="FF000000"/>
        <rFont val="Arial"/>
        <family val="2"/>
      </rPr>
      <t>• Mujeres Vinculadas: 141
Adicional se ha venido adelantando articulación con la Secretaria de la mujer y  La Cámara Colombiana de la Construcción CAMACOL, para sensibilizar  a los empresarios sobre la contratación centrada en habilidades y competencias, que  permita que las mujeres remitidas  desde  la  Secretaria de la Mujer ocupar vacantes en el sector construcción, posibilitando de  este modo  avanzar en la autonomía económica de las mujeres.</t>
    </r>
  </si>
  <si>
    <r>
      <rPr>
        <sz val="10"/>
        <color rgb="FF000000"/>
        <rFont val="Arial"/>
        <family val="2"/>
      </rPr>
      <t xml:space="preserve">Para este periodo se continuo con el convenio con las Cajas de Compensación Familiar (CCF) que operan en la ciudad de Bogotá, mediante la implementación del programa Impulso al Empleo, creado para llevar los servicios de gestión y colocación que ofrecen las agencias de empleo de las CCF a los personas que están en búsqueda de empleo que no se encuentran afiliadas(os) a las CCF, donde se cuenta  con todos los puntos de atención que tienen las agencias de empleo de las cajas de compensación familiar. Se pretende atender a 37.000 para colocar 20.000. Se atendieron un total de 42.073 mujeres, en este proceso.
Empleo Joven, creado mediante el Decreto 238 de 2021, por medio del cual se otorga un beneficio a las empresas que creen nuevos puestos de trabajo para jóvenes, equivalente al 55% sobre un (1) SMMLV+Auxilio de Transporte+Seguridad Social+ Carga prestacional, que se sumaría al beneficio otorgado por el Gobierno Nacional. Dentro de este programa se han atendido 310 mujeres. Finalmente acogiendo la recomendación de la Secretaria de la Mujer, el acumulado corte del presente reporte es de 649, respecto a  empleo Joven.
La  Ruta de empleabilidad de la Agencia pública de Empleo (APE) está  constituida por 4 etapas, donde a lo largo de la misma un equipo interdisciplinario orienta a la ciudadanía y en este caso a las mujeres en sus diferencias y diversidades. Es este sentido la ruta inicia con la etapa de Registro, donde se efectúa la inscripción o actualización de la hoja de vida en la plataforma del Servicio Público de Empleo y se socializa el detalle de los servicios de empleabilidad a los que accederán en la APE del Distrito.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 la buscadora de empleo.
Como resultado de la orientación ocupacional, se contará con un perfil ajustado y el direccionamiento a formación en habilidades blandas, transversales y formación para el trabajo. Luego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 población.
A partir de lo anterior, es importante mencionar que en cada una de las etapas de la ruta de empleabilidad se lleva  a cabo un proceso integral, que aporta el fortalecimiento del perfil laboral y  propende por la intermediación laboral de las ciudadanas.
A continuación se relacionan los resultados logrados durante este periodo:
• Mujeres Registradas: 6169
• Mujeres Orientadas: 1622
• </t>
    </r>
    <r>
      <rPr>
        <b/>
        <sz val="10"/>
        <color rgb="FF000000"/>
        <rFont val="Arial"/>
        <family val="2"/>
      </rPr>
      <t xml:space="preserve">Mujeres Remitidas: 3960
• </t>
    </r>
    <r>
      <rPr>
        <sz val="10"/>
        <color rgb="FF000000"/>
        <rFont val="Arial"/>
        <family val="2"/>
      </rPr>
      <t>Mujeres Vinculadas: 3681
Datos acumulados de Enero a Junio:
• Mujeres Registradas: 12768
• Mujeres Orientadas: 2425
• Mujeres Remitidas: 6355
• Mujeres Vinculadas: 3822</t>
    </r>
  </si>
  <si>
    <r>
      <rPr>
        <sz val="11"/>
        <color rgb="FF000000"/>
        <rFont val="Arial"/>
        <family val="2"/>
      </rPr>
      <t xml:space="preserve">En este trimestre se continuo con el convenio con las Cajas de Compensación Familiar (CCF) que operan en la ciudad de Bogotá, mediante la implementación del programa Impulso al Empleo, creado para llevar los servicios de gestión y colocación que ofrecen las agencias de empleo de las CCF a los personas que están en búsqueda de empleo que no se encuentran afiliadas(os) a las CCF, donde se cuenta  con todos los puntos de atención que tienen las agencias de empleo de las cajas de compensación familiar. Se pretende atender a 37.000 para colocar 20.000. Se atendieron un total de 42.073 mujeres, en este proceso.
Empleo Joven, creado mediante el Decreto 238 de 2021, por medio del cual se otorga un beneficio a las empresas que creen nuevos puestos de trabajo para jóvenes, equivalente al 55% sobre un (1) SMMLV+Auxilio de Transporte+Seguridad Social+ Carga prestacional, que se sumaría al beneficio otorgado por el Gobierno Nacional. Dentro de este programa se han atendido 2723 mujeres..
La  Ruta de empleabilidad de la Agencia pública de Empleo (APE) está  constituida por 4 etapas, donde a lo largo de la misma un equipo interdisciplinario orienta a la ciudadanía y en este caso a las mujeres en sus diferencias y diversidades. Es este sentido la ruta inicia con la etapa de Registro, donde se efectúa la inscripción o actualización de la hoja de vida en la plataforma del Servicio Público de Empleo y se socializa el detalle de los servicios de empleabilidad a los que accederán en la APE del Distrito.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 la buscadora de empleo.
Como resultado de la orientación ocupacional, se contará con un perfil ajustado y el direccionamiento a formación en habilidades blandas, transversales y formación para el trabajo. Luego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 población.
A partir de lo anterior, es importante mencionar que en cada una de las etapas de la ruta de empleabilidad se lleva a cabo un proceso integral, que aporta el fortalecimiento del perfil laboral y propende por la intermediación laboral de las ciudadanas.
A continuación, se relacionan los resultados logrados durante este periodo:
• Mujeres Registradas:3152
• Mujeres Orientadas: 1763
• Mujeres Remitidas: </t>
    </r>
    <r>
      <rPr>
        <b/>
        <sz val="12"/>
        <color rgb="FF000000"/>
        <rFont val="Arial"/>
        <family val="2"/>
      </rPr>
      <t xml:space="preserve">6903
• Mujeres Vinculadas: 13629
</t>
    </r>
    <r>
      <rPr>
        <sz val="11"/>
        <color rgb="FF000000"/>
        <rFont val="Arial"/>
        <family val="2"/>
      </rPr>
      <t xml:space="preserve">
Datos acumulados de enero a Septiembre:
• Mujeres Registradas: 15920
• Mujeres Orientadas: 4188
• Mujeres Remitidas: 13258
• Mujeres Vinculadas: 17451</t>
    </r>
  </si>
  <si>
    <r>
      <rPr>
        <sz val="10"/>
        <color rgb="FF000000"/>
        <rFont val="Arial"/>
        <family val="2"/>
      </rPr>
      <t xml:space="preserve">"En último trimestre del año se continuo con el convenio con las Cajas de Compensación Familiar (CCF) que operan en la ciudad de Bogotá, mediante la implementación del programa Impulso al Empleo, creado para llevar los servicios de gestión y colocación que ofrecen las agencias de empleo de las CCF a los personas que están en búsqueda de empleo que no se encuentran afiliadas(os) a las CCF, donde se cuenta con todos los puntos de atención que tienen las agencias de empleo de las cajas de compensación familiar. Se atendieron un total de 959 mujeres.
De igual manera se brindó atención a las ciudadanas desde la Ruta de empleabilidad de la Agencia pública de Empleo (APE), la cual está constituida por 4 etapas: registro, orientación, formación e intermediación laboral; donde de manera personalizada se orienta a las mujeres en sus diferencias y diversidades. A partir de lo anterior, es importante mencionar que en cada una de las etapas de la ruta de empleabilidad se llevó a cabo un proceso integral, que aporta el fortalecimiento del perfil laboral y propende por la intermediación laboral de las ciudadanas.
Finalmente se precisa que entre las mujeres atendidas en la ruta  de empleabilidad se identifican mujeres en búsqueda de su primer empleo, madres cabeza de familia y cuidadoras, con formación académica incompleta, sin experiencia laboral (informales), las cual inciden en algunas oportunidades en los procesos de empleabilidad y permanencia en empleos formales.
 A continuación, se relacionan los resultados logrados durante este Trimestre:
•        Mujeres Registradas:2068
•        Mujeres Orientadas: 1764
•        </t>
    </r>
    <r>
      <rPr>
        <b/>
        <sz val="10"/>
        <color rgb="FF000000"/>
        <rFont val="Arial"/>
        <family val="2"/>
      </rPr>
      <t>Mujeres Remitidas: 5875
•</t>
    </r>
    <r>
      <rPr>
        <sz val="10"/>
        <color rgb="FF000000"/>
        <rFont val="Arial"/>
        <family val="2"/>
      </rPr>
      <t xml:space="preserve">        Mujeres Vinculadas: 1569
"</t>
    </r>
  </si>
  <si>
    <r>
      <t>GÉNERO:</t>
    </r>
    <r>
      <rPr>
        <sz val="10"/>
        <color rgb="FF000000"/>
        <rFont val="Arial"/>
        <family val="2"/>
      </rPr>
      <t xml:space="preserve"> Para el registro presencial de las mujeres en  el Sistema de información del servicio Público de empleo (SISE), se tuvo en cuenta la utilización de lenguaje incluyente a partir de las particularidades de las mujeres en sus diferencias y diversidades. Adicional en la etapa de orientación laboral, se promovió la sensibilización a las buscadoras de empleo sobre la ocupación de vacantes históricamente masculinizadas como el sector construcción y transporte. En la etapa  de intermediación laboral se continuo avanzando gradualmente en dialogo con las empresas,  sobre a relevancia de los procesos de contratación centrados en competencias y habilidades de los buscadores de empleo, mitigando de este manera barreras organizacionales que inciden  en  la selección y posterior contratación de la población.
Es importante precisar que se está avanzando en este trimestre en la interlocución con los empresarios que publican las vacantes en el SISE, para que la descripción de las mismas puedan  tener un lenguaje neutro o incluyente con la diversidad, posibilitando la postulación de las mujeres a diferentes nichos del mercado laboral historicamente masculinizados.</t>
    </r>
  </si>
  <si>
    <r>
      <t>GÉNERO:</t>
    </r>
    <r>
      <rPr>
        <sz val="10"/>
        <color rgb="FF000000"/>
        <rFont val="Arial"/>
        <family val="2"/>
      </rPr>
      <t xml:space="preserve">
 Con el propósito de fortalecer  la atención brindada desde la Agencia pública de empleo se han continuado los procesos de cualificación a los colaboradores respecto a lenguaje incluyente comunicación no sexista y Transversalización del enfoque de género al interior de la ruta de empleabilidad, lo  ha posibilitado una atención idónea a las mujeres en sus diferencias y diversidades, en cada una de las etapas de  la ruta . De igual manera y a partir de lo anterior  se han fortalecido  los procesos de sensibilización a los empresarios frente a la contratación centrada en habilidades y competencias, especialmente en aquellos sectores históricamente masculinizados, promoviendo la publicación de vacantes sin sesgos de género y promoviendo la inclusión laboral de las mujeres. </t>
    </r>
  </si>
  <si>
    <r>
      <t xml:space="preserve">
GÉNERO:</t>
    </r>
    <r>
      <rPr>
        <sz val="10"/>
        <color rgb="FF000000"/>
        <rFont val="Arial"/>
        <family val="2"/>
      </rPr>
      <t xml:space="preserve">
El 21 de julio de 2022, se efectuó formación a los colaboradores de la Agencia Pública de Empleo, por parte de la Secretaria Distrital de la Mujer sobre como  transversalizar el enfoque de género  en  la atención  con la ciudadania y los ajustes razonables que se pueden implementar en cada una de las etapas de la ruta de empleabilidad.
Teniendo en cuenta el proceso de formación mencionado y las barreras que presentan las mujeres en sus diferencias y diversidades para acceder al empleo, se continuó fortaleciendo el dialogo con el sector empresarial emergente, con los cuales fueron se reiteró la importancia del empleo digno y decente y ello como se articula con la contratación centrada en las habilidades y competencias y no en estereotipos o prejuicios.</t>
    </r>
  </si>
  <si>
    <t>GÉNERO: Se continuo fortaleciendo el diálogo con el sector empresarial del distrito, por parte de los gestores de la Agencia Pública de Empleo APE, contactando y sensibilizando empresas que están aportando en la reactivación económica del distrito a través de la apertura de  nuevas vacantes para la población más vulnerable, como el sector transporte, almacenamiento, alimentos, entretenimiento, actividades artísticas, recreación, entre otras actividades de servicios. A partir de lo anterior a las empresas  se les indicó la relevancia de los procesos de selección y contratación  centrados en competencias, dejando de la lado estereotipos de género y orientación sexual.</t>
  </si>
  <si>
    <t>En el Primer Trimestre del año 2022, la Subdirección de Financiamiento e Inclusión Financiera, realizó cincuenta y cinco (55) Talleres de Educación Financiera en modalidades virtual y presencial, se capacitaron en habilidades financieras mil cuatrocientos setenta y nueve (1479) ciudadanos y ciudadanas, de los cuales, mil diez (1010) fueron mujeres residentes en las 20 localidades de la ciudad de Bogotá y algunos municipios aledaños, las cuales fueron caracterizadas y registradas en el SUIM - Sistema Unificado de Información Misional.
Las 1010 mujeres beneficiadas son el resultado de implementar la estrategia de Talleres de Educación Financiera. En esta cifra se incluyen las capacitaciones que se desarrollaron en el marco de la participación institucional en el Sistema de Cuidado Distrital (Manzanas del Cuidado), jornada de capacitación en conmemoración del mes de la mujer realizada en el CIOM de Rafael Uribe Uribe; talleres resultantes de articulación con las instancias de participación (CLG Consejos Locales de Gobierno: Kennedy, Fontibón, Usme, Ciudad Bolívar), Acción Popular en Canteras altos de la estancia (Ciudad Bolívar) y Ferias de Servicios realizadas en las localidades de Ciudad Bolívar (Plazoleta IED La Argentina) y Usme (Polígono Yopal - Pedregal). 
Talleres de Educación Financiera
Permiten a la ciudadanía desarrollar habilidades y conocimientos sobre conceptos básicos de finanzas, administración y economía, diseñados para que la población y los pequeños empresarios generen ideas, proyectos y administren sus finanzas adecuadamente. Se planean y desarrollan previa articulación con los referentes y enlaces responsables de cada población (mujeres) y fueron concertados según las necesidades de las comunidades en las diferentes localidades.
Estas jornadas de capacitación en habilidades financieras, presentaron las siguientes temáticas:
Finanzas personales, empoderamiento femenino, conciencia financiera, endeudamiento responsable e inteligente, oscuridad y luz en los negocios, punto de equilibrio, presupuesto, ahorro y manejo de deudas, soluciones financieras digitales, billeteras digitales, manejo y ventajas tecnológicas a la hora de vender.
Mujeres y sistema de Cuidado - Manzanas del Cuidado.
Participación activa de la Subdirección de Financiamiento en la Estrategia de Las Manzanas del Cuidado del Distrito. Beneficiando a mujeres cuidadoras y personas en condición de discapacidad de diferentes edades. Se desarrollaron Talleres de Educación Financiera y socialización de convenios de acceso a financiamiento: Fondo Emprender SENA, Mujer Emprendedora y Productiva OEI; en 6 localidades priorizadas del Distrito Capital: 
Manzana del cuidado. Usme, CDC Julio César Sánchez, 15 de marzo de 2022.
Manzana del cuidado. Ciudad Bolívar, Super CADE Manitas, 16 de marzo de 2022
Manzana del cuidado. Kennedy, CDC Bellavista, 17 de marzo de 2022
Manzana del cuidado. San Cristóbal, CDC San Blas, 18 de marzo de 2022
Manzana del cuidado. Bosa, CDC Porvenir, 22 de marzo de 2022
Manzana del cuidado. Los Mártires, Castillo de Las Artes, 22 de marzo de 2022
Conmemoración del mes de la Mujer.
El 16 de marzo de 2022, la Subdirección de Financiamiento realizó una jornada académica y de socialización de los programas de acceso a financiamiento con ocasión de la conmemoración del mes de la Mujer, en la Casa de Igualdad de Oportunidades para las Mujeres, en la localidad de Rafael Uribe Uribe. Asistieron 19 mujeres. Esta actividad fue articulada con la colaboración de los referentes territoriales de la Secretaria de Desarrollo Económico, Secretaria de la Mujer y Secretaria de Integración Social.</t>
  </si>
  <si>
    <r>
      <t>Para contribuir misionalmente con las acciones afirmativas de la Política publica de Mujer y Equidad de Género, la Subdirección de Financiamiento e Inclusión Financiera, entre los meses de abril a junio de 2022, desarrollo noventa y tres (93) Talleres de Educación Financiera en modalidades virtual y presencial. Se capacitaron en habilidades financieras mil seiscientos sesenta y dos (1662) personas, de los cuales, mil ciento treinta y seis (1136) fueron mujeres residentes en las 20 localidades de la ciudad de Bogotá y algunos municipios aledaños. Las ciudadanas fueron caracterizadas y registradas en el SUIM - Sistema Unificado de Información Misional de la Secretaría Distrital de Desarrollo Económico - SDDE.
En la cifra de</t>
    </r>
    <r>
      <rPr>
        <b/>
        <sz val="10"/>
        <color rgb="FF000000"/>
        <rFont val="Arial"/>
        <family val="2"/>
      </rPr>
      <t xml:space="preserve"> 1136 mujeres beneficiadas</t>
    </r>
    <r>
      <rPr>
        <sz val="10"/>
        <color rgb="FF000000"/>
        <rFont val="Arial"/>
        <family val="2"/>
      </rPr>
      <t>, se incluyen las siguientes jornadas académicas y ofertas de servicios, entre otras actividades planeadas y articuladas con los referentes poblacionales y territoriales de la Secretaría de Desarrollo Económico:
Mujeres y Sistema de Cuidado Distrital - Manzanas del Cuidado.
La Subdirección de Financiamiento apoyó semanalmente la Estrategia Distrital del Cuidado con la participación en las “Manzanas del Cuidado”, ubicadas en nueve localidades priorizadas del Distrito Capital: Kennedy, Bosa, Ciudad Bolívar, San Cristóbal, Usme, Los Mártires, Santa Fe, Usaquén y Engativá.
Se beneficiaron mujeres cuidadoras de adultos mayores y niños, madres cabeza de familia y personas en condición de discapacidad de diferentes edades. Se desarrollaron Talleres de Educación Financiera y se socializaron programas de acceso a financiamiento: Fondo Emprender SENA, Mujer Emprendedora y Productiva OEI.
Vereda San Juan, localidad de Sumapaz - Taller Educación Financiera.
Actividad dirigida a mujeres emprendedoras, agricultoras y mujeres en general en la Vereda San Juan, de la localidad de Sumapaz. Se desarrollo el Taller de Educación Financiera. “Oscuridad y luz en los negocios” y se efectuó la socialización del programa “Mujer emprendedora y productiva”. Se informaron las características del convenio, funcionamiento y se brindó apoyo con la inscripción al mismo.
CIOM - Casa de la Igualdad de Oportunidades para las Mujeres. 
Dos jornadas de capacitación realizadas en los meses de abril y mayo, en los CIOM de Mártires y Chapinero. Se dictaron los Talleres de Educación Financiera, “Conciencia financiera” y “Endeudamiento responsable e inteligente”. Actividades articuladas con la colaboración de profesionales de la Secretaría de la Mujer, Secretaría de Integración Social y los referentes poblacionales de la entidad. 
CAIDSG - Centros de Atención Integral a la Diversidad Sexual y de Géneros.
Localidades de Santa fe y Suba. En los meses de mayo y junio, se dictaron dos Talleres de Educación Financiera "Psicología para las Finanzas" y “conciencia financiera, ahorro y presupuesto”. También se presentó el portafolio de servicios de la SFIF: Academia Financiera, programas Fondo Emprender y Mujer emprendedora y productiva.
Acciones Populares. María Paz, Canteras y Cerros Orientales.
La Subdirección de Financiamiento desarrollo cuatro Talleres de Conciencia Financiera y Tips de liderazgo, para contribuir a desarrollar habilidades financieras y facilitar el acceso a programas de financiamiento, dirigido a las ciudadanas(os), emprendedoras(es) y dueñas(os) de pequeños comercios, vendedoras(es) informales, Unidades Productivas formalizadas y/o Informales, personas ocupantes del espacio público y residentes en general en los Barrios María Paz, localidad de Kennedy; Canteras, altos de la estancia en Ciudad Bolívar; y Cerros Orientales en las localidades de Chapinero, San Cristóbal y Usme.</t>
    </r>
    <r>
      <rPr>
        <b/>
        <sz val="10"/>
        <color rgb="FF000000"/>
        <rFont val="Arial"/>
        <family val="2"/>
      </rPr>
      <t xml:space="preserve">
Total acumulado: 1010 +1136 = 2146 mujeres </t>
    </r>
  </si>
  <si>
    <t>Durante el tercer trimestre del año 2022, se realizaron 52 talleres de educación financiera en las modalidades virtual y presencial, en los que participaron 984 ciudadanos/as. Dentro de estas actividades, se identificó la participación de 674 ciudadanas, de estas beneficiarias, se identificaron 164 mujeres jóvenes (18-28 años), 400 mujeres adultas (29-59 años) y 110 mujeres adultas mayores (60 años o más). Participaron 4 mujeres de la localidad de Antonio Nariño, 16 de Barrios Unidos, 64 de Bosa, 36 de Chapinero, 41 de C. Bolívar, 60 de Engativá, 19 de Fontibón, 108 de Kennedy, 5 de La Candelaria, 10 de Los Mártires, 25 de Puente Aranda, 21 de Rafael Uribe Uribe, 66 de San Cristóbal, 7 de Santa fe, 73 de Suba, 1 de Sumapaz, 6 de Teusaquillo, 9 de Tunjuelito, 55 de Usaquén, 33 de Usme y 15 que no informaron su localidad de residencia. De estas mujeres identificadas y caracterizadas, 27 manifestaron tener algún tipo de discapacidad, 15 se identificaron como indígenas, 16 se auto reconocen como Negra Afrocolombiana, 3 raizales y 1 Palenquera de san basilio. 27 mujeres pertenecen a los sectores sociales LGBTI, 56 se dedican al cuidado de niños y niñas, 25 al cuidado de personas con discapacidad, 51 al cuidado de personas mayores, 32 se dedican a algún tipo de actividad sexual pagada,2 se dedican a actividades de reciclaje, 22 vendedoras ambulantes, 21 artistas, 5 mujeres que hacen parte de culturas urbanas, una (1) habitante de calle, 138 cabezas de familia, 3 mujeres que durante el trimestre reportado se encontraban en estado de embarazo y 34 mujeres que se auto reconocen como víctimas de conflicto armado.
 Adicional, 329 mujeres manifestaron tener unidad productiva y 345 no poseen unidad productiva. Los talleres se enfocaron en el manejo de finanzas personales, finanzas del negocio, soluciones financieras digitales, ahorro, enfoque en inversión y mecanismos de financiamiento. Adicional, en estos espacios se socializó la oferta de servicios vigente a la fecha, la cual se compone por los programas Camino a la Inclusión financiera-Bogotá Produce, Fondo Emprender y Academia financiera.
 Talleres enfocados en la población femenina: Durante los meses de agosto y septiembre, se desarrollaron dos talleres presenciales, enfocados en la población femenina. Las temáticas que se desarrollaron fueron Yo y mi negocio y Punto de equilibrio, en los que se explicó las ventajas del buen manejo de las finanzas personales y del negocio, el paso a paso para generar un estado de resultados y hallar el punto de equilibrio de la unidad productiva, entre otros. En estos talleres, participaron 37 mujeres de las localidades de Usaquén y Kennedy. Estos espacios se desarrollaron en articulación con la referente poblacional de la Política Pública de mujer y equidad de género de la Secretaría Distrital de Desarrollo Económico y la Secretaría Distrital de la mujer.</t>
  </si>
  <si>
    <t>Durante el cuarto trimestre del año 2022, se realizaron 45 talleres de educación financiera en las modalidades virtual y presencial, en los que participaron 769 personas. (Mujeres 456 y Hombres 313). Residentes en las 20 localidades de la ciudad de Bogotá y algunos municipios aledaños.</t>
  </si>
  <si>
    <r>
      <t>GÉNERO:</t>
    </r>
    <r>
      <rPr>
        <sz val="10"/>
        <color rgb="FF000000"/>
        <rFont val="Arial"/>
        <family val="2"/>
      </rPr>
      <t>Desde la Subdirección de Financiamiento e Inclusión Financiera pretendemos acercar la oferta de servicios institucionales a las mujeres de todas las edades y condición socio económica, que no tienen una fuente de ingresos permanente, que poseen emprendimientos por necesidad y/o unidades productivas pequeñas e informales, que tienen dificultades de acceso al sistemas financiero por falta de capacitacion, desconocimiento de los servicios bancarios o por la utilización de mecanismos informales como prestamistas o "Gota a Gota".
Para el primer trimestre de 2022, los Talleres de Educación Financiera que se dictaron desde la Academia Financiera para mujeres, incluyeron dos modulos que se rediseñaron con la colaboración de aliados estretegicos (Mi Banco, Corporación MicroCredito AVAL); adecuaron tematicas exclusivas dirigidas a madres cabeza de hogar, mujeres jóvenes, cuidadoras y mujeres en general. Entre ellos tenemos:
Empoderamiento Femenino. Este módulo tiene como objetivo reconocer la historia economica de la mujer, identificar el papel de ella en la sociedad, la familia y las finanzas, incluyendo temas de liderazgo, autoconfianza e independencia economica.
Finanzas Personales. Manejo de las finanzas en el hogar, los negocios y su importancia en la vida cotidiana, las decisiones que se deben tomar a la hora de administrar los recursos, gastos hormiga, costos, ahorro y demás temáticas para comprender y poner en práctica los conceptos de finanzas básicas, haciendo énfasis en las finanzas que se manejan a diario en las unidades productivas y/o emprendimientos.</t>
    </r>
  </si>
  <si>
    <r>
      <t xml:space="preserve">GÉNERO: </t>
    </r>
    <r>
      <rPr>
        <sz val="10"/>
        <color rgb="FF000000"/>
        <rFont val="Arial"/>
        <family val="2"/>
      </rPr>
      <t>Con ocasión de la conmemoración del mes de la Mujer, La Subdirección de Financiamiento continuó coordinando y realizando varias jornadas académicas con enfoque de género en la Casa de Igualdad de Oportunidades para las Mujeres y los Centros de Atención Integral a la Diversidad Sexual y de Géneros. Llegamos a cuatro localidades, logrando reuniones con bastante convocatoria y participación de la comunidad. Estas jornadas tuvieron la asesoría técnica de representantes de la secretaria de la Mujer y de Integración Social.
Los funcionarios y contratistas de la Secretaría de Desarrollo Económico participamos en dos capacitaciones sobre Lenguaje Incluyente y LGBTI Manual Imagen y Marca ciudad “Se Puede Ser 2022”, lideradas por la Dirección Diversidad sexual de la Secretaría Integración Social y la Secretaría de la Mujer, las cuales nos han permitido comunicarnos de manera asertiva, adaptarnos a las dinámicas sociales cambiantes y aplicar conceptos a la metodología y talleres de educación financiera.</t>
    </r>
  </si>
  <si>
    <r>
      <t>GÉNERO:</t>
    </r>
    <r>
      <rPr>
        <sz val="10"/>
        <color rgb="FF000000"/>
        <rFont val="Arial"/>
        <family val="2"/>
      </rPr>
      <t xml:space="preserve">
Desde la Subdirección de Financiamiento e Inclusión Financiera pretendemos acercar la oferta de servicios institucionales a las mujeres de todas las edades y condición socio económica, que no tienen una fuente de ingresos permanente, que poseen emprendimientos por necesidad y/o unidades productivas pequeñas e informales, que tienen dificultades de acceso al sistemas financiero por falta de capacitacion, desconocimiento de los servicios bancarios o por la utilización de mecanismos informales como prestamistas o "Gota a Gota". Los dos talleres que se realizaron durante este trimestre con enfoque de género, se desarrollaron en espacios específicos donde se atendió en un cien por ciento a la población femeninan que mostró interés en estas actividades. Allí se les socializó la oferta que la Subdirección de Financiamiento e Inclusión Financiera de la Secretaría Distrital de Desarrollo Económico se tenía vigente y se promovió la inscripción a los diferentes programas.</t>
    </r>
  </si>
  <si>
    <t>GÉNERO: Desde la Subdirección de Financiamiento e Inclusión Financiera pretendemos acercar la oferta de servicios institucionales a las mujeres de todas las edades y condición socio económica, que no tienen una fuente de ingresos permanente, que poseen emprendimientos por necesidad y/o unidades productivas pequeñas e informales, que tienen dificultades de acceso al sistemas financiero por falta de capacitación, desconocimiento de los servicios bancarios o por la utilización de mecanismos informales como prestamistas o "Gota a Gota". Los dos talleres que se realizaron durante este trimestre con enfoque de género, se desarrollaron en espacios específicos donde se atendió en un cien por ciento a la población femenina que mostró interés en estas actividades. Allí se les socializó la oferta que la Subdirección de Financiamiento e Inclusión Financiera de la Secretaría Distrital de Desarrollo Económico se tenía vigente y se promovió la inscripción a los diferentes programas.</t>
  </si>
  <si>
    <t>$184.275.763,00</t>
  </si>
  <si>
    <t>$ 184.443.232</t>
  </si>
  <si>
    <t>$ 167.715.464</t>
  </si>
  <si>
    <t>$119,163,288</t>
  </si>
  <si>
    <t>Durante el primer trimestre, se capacitaron en habilidades financieras 1010 mujeres, para cumplir esta meta la Subdirección de financiamiento e inclusión financiera destino $184.275.763.
Este valor corresponde a los recursos destinados para llevar la oferta de TEF Talleres de Educación Financiera al total de mujeres que asistieron y se capacitaron en el primer trimestre de 2022; es decir la población beneficiada (mujeres) que impactó la meta plan de desarrollar habilidades financieras y la ejecución presupuestal.
Estos datos son validados con el SEGPLAN y el SUIM - Sistema Unico de Información Misional.</t>
  </si>
  <si>
    <t>Entre el 01 de abril y 30 de junio de 2022, se capacitaron en habilidades financieras 1136 mujeres, para cumplir esta meta la Subdirección de financiamiento e inclusión financiera destino $184.443.232.
Esta cifra corresponde a los recursos destinados durante el segundo trimestre de 2022, para llevar la oferta de Talleres de Educación Financiera al total de mujeres que asistieron y se capacitaron; es decir la población beneficiada (mujeres) que impactó la meta plan de desarrollar habilidades financieras y la ejecución presupuestal.
Estos datos son validados con el SEGPLAN y el SUIM - Sistema Unificado de Información Misional.</t>
  </si>
  <si>
    <t>Entre el 01 de julio y 30 de septiembre de 2022, se capacitaron en habilidades financieras 674 mujeres, para cumplir esta meta la Subdirección de financiamiento e inclusión financiera destino $167.715.464.
 Esta cifra corresponde a los recursos destinados durante el tercer trimestre de 2022, para llevar la oferta de Talleres de Educación Financiera al total de mujeres que asistieron y se capacitaron; es decir la población beneficiada (mujeres) que impactó la meta plan de desarrollar habilidades financieras y la ejecución presupuestal.
 Estos datos son validados con el SEGPLAN y el SUIM - Sistema Unificado de Información Misional.</t>
  </si>
  <si>
    <t>Entre el 01 de octubre y 30 de diciembre de 2022, se capacitaron en habilidades financieras 456 mujeres, para cumplir esta meta la Subdirección de financiamiento e inclusión financiera destinó $119.163.288</t>
  </si>
  <si>
    <r>
      <t xml:space="preserve">Durante el Primer trimestre de 2022 se beneficiaron 1689 mujeres con los convenios de acceso a financiamiento así: 1638 mujeres con el convenio "Bogotá Adelante" y 51 mujeres con el “Proyecto Artístico y Cultural 2021“.
1638 mujeres obtuvieron créditos desembolsados a través del convenio "Bogotá Adelante" por un valor total de $8.762.598.871 y valor promedio por crédito de $5,349,572; cifra aproximada entregada a cada mujer (Unidad Productiva), de acuerdo con el ultimo reporte de Bancóldex a marzo de 2022.
51 mujeres recibieron un reconocimiento de Estímulos Económicos Artísticos por valor de $43.141.098 con el “Proyecto Artístico y Cultural 2021“. Es decir $845.904 en promedio para cada artista.
Convenio "Bogotá Adelante" SDDE - Bancóldex. N° 437 de 2021. Cuyo objeto es establecer los términos de la cooperación entre Bancóldex y la Secretaría de Desarrollo Económico para poner en marcha la línea de crédito para las micro, pequeñas y medianas empresas domiciliadas en el territorio que comprende la ciudad de Bogotá D.C y su área de influencia, que requieran de recursos para financiar sus necesidades de capital de trabajo, activos fijos y/o sustitución de pasivos.
No contamos con mas caracterización poblacional de las ciudadanas que se beneficiaron de esta línea de crédito. Por temas jurídicos y contractuales la entidad financiera solamente suministra numero de operaciones, valor total de desembolsos en pesos, genero (Hombre, Mujer) y localidad de residencia. Los demás datos o información están protegidos por ley de habeas data y no es posible solicitarla a los bancos comerciales que colocaron los recursos del convenio entre la SDDE -Bancóldex.
La subdirección de Financiamiento e Inclusión financiera continua con la socialización de los programas de acceso a financiamiento vigentes para el año 2022:
- Mujer Emprendedora y Productiva. SDDE - OEI
- Línea Especial Fondo Emprender SDDE - SENA
"Mujer Emprendedora y Productiva" SDDE - OEI.
Pensando en brindar una respuestas efectiva a las necesidades de financiamiento especificas de las mujeres del Distrito Capital. La Secretaria Distrital de Desarrollo Económico - SDDE a través del Convenio de Cooperación Internacional con la Organización de Estados Iberoamericanos - OEI; diseño e implemento el programa "Mujer Emprendedora y Productiva", Convenio N° 616 de diciembre de 2021.
Este Convenio tiene por Objeto: Aunar esfuerzos técnicos, administrativos y financieros para la promoción de la generación de ingresos, así como el crecimiento y reactivación de negocios liderados por mujeres en la ciudad de Bogotá, a través de encadenamientos productivos, comerciales y el acceso a capital. Su alcance: 3.300 unidades productivas beneficiadas, lideradas por mujeres y a través de ellas, impactar mínimo a 9.900 mujeres de la ciudad. Se apoyarán financieramente los encadenamientos productivos de las mujeres que cumplan el ciclo completo del programa, proyectando un beneficio hasta de $3.000.000 para cada unidad productiva.
INSCRIPCIONES. Debe tener en cuenta los siguientes cierres de inscripciones a la convocatoria :
Primer grupo: Inscripciones hasta el 24 de febrero 2022
Segundo grupo: Desde el 25 de febrero hasta el 6 de mayo 2022
Tercer grupo: Desde el 7 de mayo hasta el 15 de julio 2022
REQUISITOS PARA INSCRIPCIÓN:
- Mujeres con negocios en etapa temprana, microempresas o negocios tradicionales.
- Que cuenten con mujeres en su equipo de trabajo (mínimo 3).
- Que requieran capital de trabajo para la reactivación de sus emprendimientos o empresas.
SE PRIORIZAN:
- Mujeres que desarrollen actividades de trabajo de cuidado remunerado o de manufacturas
- Mujeres cuidadoras o víctimas de violencias
- Mujeres en condiciones de vulnerabilidad socioeconómica
- Hogares monoparentales con jefatura de hogar femenina
- Negocios B2B
Procedimiento de inscripción:
1. Ingresar a la página de la Secretaría Distrital de Desarrollo Económico, http://www.desarrolloeconomico.gov.co/, y verificar los requisitos para inscribirse al programa
2. Diligenciar el formulario correspondiente y enviar
Línea Especial Fondo Emprender SDDE - SENA.
Esta estrategia tiene por objetivo apoyar financieramente con capital semilla a emprendimientos de subsistencia, unidades productivas y personas naturales no formalizadas que les permita poner en marcha y desarrollar su idea de negocio en Bogotá Región a través de la implementación de una línea especial de emprendimiento, conformando una estrategia alterna para aquellos que se encuentran en la informalidad; siempre y cuando, proyecten la constitución de sus ideas de negocio hacia la formalidad empresarial, ya que uno de los requisitos que actualmente ha definido el SENA para el desarrollo de este programa es que los beneficiarios no sean personas jurídicas ya constituidas
La Oferta de servicios se encuentra publicada en la pagina web de la entidad :  </t>
    </r>
    <r>
      <rPr>
        <u/>
        <sz val="10"/>
        <color rgb="FF000000"/>
        <rFont val="Arial"/>
        <family val="2"/>
      </rPr>
      <t>http://www.desarrolloeconomico.gov.co/transparencia/informacion-interes/convocatorias</t>
    </r>
  </si>
  <si>
    <r>
      <t xml:space="preserve">Durante el segundo trimestre de 2022 </t>
    </r>
    <r>
      <rPr>
        <b/>
        <sz val="10"/>
        <color rgb="FF000000"/>
        <rFont val="Arial"/>
        <family val="2"/>
      </rPr>
      <t>se beneficiaron 3185 mujeres</t>
    </r>
    <r>
      <rPr>
        <sz val="10"/>
        <color rgb="FF000000"/>
        <rFont val="Arial"/>
        <family val="2"/>
      </rPr>
      <t xml:space="preserve"> con los convenios de acceso a financiamiento así: 2937 mujeres con el convenio "Bogotá Adelante" y 248 mujeres con el “Proyecto Artístico y Cultural 2021“.
2937 mujeres obtuvieron créditos desembolsados a través del convenio "Bogotá Adelante" por un valor total de $936.987.518 y valor promedio por crédito de $319.029; cifra aproximada entregada a cada Unidad Productiva.
248 mujeres recibieron un reconocimiento de Estímulos Económicos Artísticos por valor de $209.784.165 con el “Proyecto Artístico y Cultural 2021“. Es decir $845.904 en promedio para cada artista.
Convenio "Bogotá Adelante" SDDE - Bancóldex. N° 437 de 2021. Cuyo objeto es establecer los términos de la cooperación entre Bancóldex y la Secretaría de Desarrollo Económico para poner en marcha la línea de crédito para las micro, pequeñas y medianas empresas domiciliadas en el territorio que comprende la ciudad de Bogotá D.C y su área de influencia, que requieran de recursos para financiar sus necesidades de capital de trabajo, activos fijos y/o sustitución de pasivos.
No contamos con más caracterización poblacional de las ciudadanas que se beneficiaron de esta línea de crédito. Por temas jurídicos y contractuales la entidad financiera solamente suministra número de operaciones, valor total de desembolsos en pesos, genero (Hombre, Mujer) y localidad de residencia. Los demás datos o información están protegidos por ley de habeas data y no es posible solicitarla a los bancos comerciales que colocaron los recursos del convenio entre la SDDE -Bancóldex.
“Proyecto Artístico y Cultural 2021“. Convenio 477 de 2021, celebrado entre la Secretaría Distrital de Desarrollo Económico, La Secretaría Distrital de Cultura, Recreación y Deporte y La Universidad Distrital Francisco José De Caldas; Cuyo objeto fue aunar esfuerzos para el desarrollo y cumplimiento de los objetivos del convenio: a). Estructuración y ejecución del proyecto artístico y cultural “Es cultura local a la plaza” en el Distrito Capital (Componente de circulación a artistas y agentes del sector a través de un espacio de comercialización de bienes y servicios del sector, b). Entrega de un incentivo económico a los artistas ganadores de “Es Cultura Local 2020 y 2021”, entre otros, como anfitriones de la agenda de Navidad 2021 mediante la circulación de actividades en el campo de las artes, la cultura y el patrimonio; garantizando de esta manera el acceso a un mecanismo de financiación para el fortalecimiento y desarrollo de sus procesos productivos, como lo es la puesta en escena del movimiento cultural y artístico del Distrito de Bogotá, así como para la generación de nuevos empleos en las localidades.
La subdirección de Financiamiento e Inclusión financiera continua con la socialización de los programas de acceso a financiamiento vigentes para el año 2022:
- Mujer Emprendedora y Productiva. SDDE - OEI
- Línea Especial Fondo Emprender SDDE - SENA.</t>
    </r>
    <r>
      <rPr>
        <b/>
        <sz val="10"/>
        <color rgb="FF000000"/>
        <rFont val="Arial"/>
        <family val="2"/>
      </rPr>
      <t xml:space="preserve">
Total: 1689 + 3185 = 4874</t>
    </r>
  </si>
  <si>
    <t>Durante el tercer trimestre del año 2022, se capitalizaron 114 mujeres con el programa Fondo Emprender por una suma total de $498.176.603 COP. De estas mujeres emprendedoras, 20 son jóvenes y 94 son adultas. Adicional, estas mujeres pertenecen a las localidades de Antonio Nariño, Barrios Unidos, Bosa, Chapinero, Engativá, Kennedy, Rafael Uribe Uribe, Suba, Teusaquillo, Tunjuelito, Usaquén y Usme.
 Este programa hace parte de una inciativa de capitalización a emprendedores/as del Distrito capital, con el fin de fortalecer sus emprendimientos a través de componentes formativos, comerciales, técnicos, laborales y de capitalización a través de capital semilla no reembolsable.</t>
  </si>
  <si>
    <t>"Durante el cuarto trimestre del año 2022, se capitalizaron 10089 mujeres con el programa Mujer Emprendedora y Productiva OEI.
Las 10089 Mujeres son integrantes de 3.300 Unidades Productivas y se distribuyen en los siguientes grupos etareos: Jóvenes 1824 mujeres, Adultas 6940 y Adultas Mayores 1325.
Este programa hace parte de una inciativa de capitalización a emprendedores/as del Distrito capital, con el fin de fortalecer sus emprendimientos a través de componentes formativos, comerciales, técnicos, laborales y de capitalización a través de capital semilla no reembolsable."</t>
  </si>
  <si>
    <r>
      <t>GÉNERO:</t>
    </r>
    <r>
      <rPr>
        <sz val="10"/>
        <color rgb="FF000000"/>
        <rFont val="Arial"/>
        <family val="2"/>
      </rPr>
      <t>Pensando en brindar una respuestas efectiva a las necesidades de financiamiento especificas de las mujeres del Distrito Capital. La Secretaria Distrital de Desarrollo Económico - SDDE a través del Convenio de Cooperación Internacional con la Organización de Estados Iberoamericanos - OEI; diseño e implemento el programa "Mujer Emprendedora y Productiva", Convenio N° 616 de diciembre de 2021.
Con los Talleres de Educación Financiera y la socialización de convenios para acceso a credito, la Subdirección de Financiamiento contribuye a empoderar a las mujeres vulnerables economicamente, disminuir la brecha de acceso a la educación, la desigualdad de genero, disminuir la discriminación economica, la exclusión social y subordinación financiera.</t>
    </r>
  </si>
  <si>
    <r>
      <t xml:space="preserve">GÉNERO: </t>
    </r>
    <r>
      <rPr>
        <sz val="10"/>
        <color rgb="FF000000"/>
        <rFont val="Arial"/>
        <family val="2"/>
      </rPr>
      <t>La subdirección de Financiamiento e Inclusión financiera continua con la socialización de los programas de acceso a financiamiento vigentes para el año 2022: Mujer Emprendedora y Productiva. SDDE - OEI, Línea Especial Fondo Emprender SDDE - SENA.
Los cuales tienen un componente poblacional especial, el primero dirigido específicamente a mujeres. Las jóvenes que no logren cumplir los requisitos del primero también pueden acceder al programa con el Fondo Emprender, dirigido a todos los ciudadanos del Distrito sin distinción de género o edad.</t>
    </r>
  </si>
  <si>
    <r>
      <t>GÉNERO:</t>
    </r>
    <r>
      <rPr>
        <sz val="10"/>
        <color rgb="FF000000"/>
        <rFont val="Arial"/>
        <family val="2"/>
      </rPr>
      <t xml:space="preserve">
La subdirección de Financiamiento e Inclusión financiera continua con la socialización de los programas de acceso a financiamiento vigentes para el año 2022: Caminoa la Inclusión Financiera, Academia Financiera y Línea Especial Fondo Emprender SDDE - SENA.
 Estos programas tienen un componente poblacional especial, el primero dirigido específicamente a mujeres, jóvenes y personas mayores de 50 años. Las mujeres que no logren cumplir los requisitos del primer programa también pueden acceder al programa con el Fondo Emprender, dirigido a todos los ciudadanos del Distrito sin distinción de género o edad.</t>
    </r>
  </si>
  <si>
    <t>GÉNERO: La subdirección de Financiamiento e Inclusión financiera continua con la socialización de los programas de acceso a financiamiento vigentes para el año 2022: Camino a la Inclusión Financiera, Academia Financiera y Línea Especial Fondo Emprender SDDE - SENA.
 Estos programas tienen un componente poblacional especial, el primero dirigido específicamente a mujeres, jóvenes y personas mayores de 50 años. Las mujeres que no logren cumplir los requisitos del primer programa también pueden acceder al programa con el Fondo Emprender, dirigido a todos los ciudadanos del Distrito sin distinción de género o edad."</t>
  </si>
  <si>
    <t>$668.680.201,00</t>
  </si>
  <si>
    <t>$ 1.146.771.683</t>
  </si>
  <si>
    <t>$ 498.176.603</t>
  </si>
  <si>
    <t>$9,900,000,000</t>
  </si>
  <si>
    <t>Durante el primer trimestre de 2022, la Subdirección de financiamiento e inclusión financiera destino $668,680,201
En total para beneficiar a 1689 mujeres que accedieron  a creditos del sistema financiero a traves de los convenios "Bogotá Adelante" y “Proyecto Artístico y Cultural 2021“:
Mil seiscientas treinta y ocho (1638) mujeres accedieron a creditos del sistema financiero a traves del convenio "Bogotá Adelante"; para cumplir esta meta la Subdirección de financiamiento e inclusión financiera destino $626.539.103 aproximadamente.
Cincuenta y un (51) mujeres artistas recibieron estímulos Económicos Artísticos por valor de $43.141.098 con el “Proyecto Artístico y Cultural 2021“.
Este valor corresponde a los recursos destinados para llevar la oferta de programas de acceso a financiamiento al total de mujeres que accedieron a credito en el primer trimestre de 2022; es decir la población beneficiada (mujeres) que impactó la meta plan de fondeo empresarial y la respectiva ejecución presupuestal.
Estos datos son validados con el SEGPLAN y el SUIM - Sistema Unico de Información Misional.</t>
  </si>
  <si>
    <t>Entre el 01 de abril y 30 de junio de 2022, la Subdirección de financiamiento e inclusión financiera destino $1.146.771.683 En total para beneficiar a 3185 mujeres que accedieron a créditos del sistema financiero a través de los convenios "Bogotá Adelante" y “Proyecto Artístico y Cultural 2021“ así:
2937 mujeres accedieron a créditos del sistema financiero a través del convenio "Bogotá Adelante"; para cumplir esta meta la Subdirección de financiamiento e inclusión financiera destino $936.987.518 aproximadamente.
248 mujeres artistas recibieron estímulos Económicos Artísticos por valor de $209.784.165 con el “Proyecto Artístico y Cultural 2021“.
El valor de $1.146.771.683  corresponde a los recursos destinados por la SFIF para facilitar el acceso a financiamiento al total de mujeres que accedieron a crédito en el segundo trimestre de 2022; es decir la población beneficiada (mujeres) que impactó la meta plan de fondeo empresarial y la respectiva ejecución presupuestal.
Estos datos son validados con el SEGPLAN y el SUIM - Sistema Unificado de Información Misional.</t>
  </si>
  <si>
    <t>Entre el 01 de julio y 30 de septiembre de 2022, la Subdirección de financiamiento e inclusión financiera destino $498.176.603 en total para beneficiar a 114 mujeres que se beneficiaron con capital de semilla para el fortalecimiento de los emprendimientos del Distrito a través del convenio "Fondo Emprender".</t>
  </si>
  <si>
    <t>"Entre el 01 de octubre y 30 de diciembre de 2022, la Subdirección de financiamiento e inclusión financiera destinó $9.900.000.000, para capitalizar a 3.300 Unidades Productiva, beneficiando con capital semilla a 10089 mujeres integrantes de dichos emprendiminetos.
Con el Programa Mujer Emprendedora y Productiva OEI, se seleccionaron 3.300 Unidades Productivas para capitalizar, las cuales estaban constituidas por minimo 3 mujeres. Por cada Unidad Productiva se asignaron $3.000.000. "</t>
  </si>
  <si>
    <t xml:space="preserve">
1. Participaron 286  mujeres artesanas con unidades productivas de las Localidades de  Suba, Engativá Usaquén, Chapinero, Candelaria, Kennedy y Fontibón;  en los mercados temporales ejecutados bajo la Estrategia de Bogotá a Cielo Abierto.
CONVOCATORIA
Para esta programa no hay convocatoria, los participantes lo hacen por solicitud del Espacio Público; en estos comentos, de acuerdo al PROTOCOLO TEMPORAL PARA SOLICITUD DEL ESPACIO PÚBLICO PARA
EL APROVECHAMIENTO ECONÓMICO EN LA MODALIDAD DE CORTO PLAZO
EN LA ESTRATEGIA BOGOTÁ A CIELO ABIERTO – SECTOR ARTESANOS
2. Participaron 16 unidades productivas de mujeres de las Localidades de  Barrios Unidos: 1  Ciudad Bolívar: 1, engativá: 2 ; los Mártires: 1; Puente Aranda: 1; Suba:1; Teusaquillo: 4; Usaquén: 3, no identificada localidad: 1;  en la LA FERIA ALIMENTARTE. -CIELO ABIERTO PARQUE SIMÓN BOLÍVAR desarrolada por la SIFRE.
La convocatoria fue abierta para la feria y se envió a las bases de datos de la SDDE priorizando el sector gastronómico, tiendas sociales e industria nocturna por email y así mismo se publicó en las redes sociales, la página de la SDDE, página del asociado, páginas de los aliados estratégicos, se replicó en la base de datos de la Fundación Bavaria y se articuló con las alcaldías locales, priorizando las localidades de cada uno de los parque.
La selección se llevó a cabo en diferentes momentos por el equipo técnico asignado de la Secretaría de las subdirecciones de SEN y SIFRE, un delegado de la Fundación Bavaria y un delegado de la Fundación Corazón Verde.
La selección se realizó bajo los siguientes criterios de Selección:
- Pertenencia a poblaciones o prioridad género
- Localidad
- Oferta
- Tipo de producto
- Presentación
- Variedad
- Precios
- Participación en otros programas de la SDDE
- Formalización
- Tiempo de inicio del emprendimiento
- Contar con la documentación necesaria:
*RUT del emprendimiento no mayor a 6 meses
*Documento de identificación representante legal
*Concepto o registro sanitario del establecimiento
*Plan de capacitación y certificado de manipulación de alimentos del personal que atenderá la feria.
Para público en general se compartió el siguiente enlace       Para poblaciones se compartió el siguiente enlace
 https://forms.gle/9mttfPvsXSSSh7jy8                                https://forms.gle/Y9pZRT56h4btAzs29</t>
  </si>
  <si>
    <t xml:space="preserve">
1. Participaron 223  mujeres artesanas con unidades productivas;  en los mercados temporales ejecutados bajo la Estrategia de Bogotá a Cielo Abierto.
2. Participaron  31  Unidades productivas de mujeres en las Ferias gastronómicas  de las Localidades de : Antonio Nariño 4, Barrios Unidos 1, Bosa 1, Engativá 4, Kennedy 2, La Candelaria 1; Mártires 2, Puente Aranda 1,Rafael Uribe 3, San Cristóbal 1, Suba 1, Teusaquillo 2, Usaquén 6, Usme 1. no identificada localidad: 1
1. MERCADOS TEMPORALES
Participaron 223  mujeres artesanas;  en los mercados temporales ejecutados bajo la Estrategia de Bogotá a Cielo Abierto.
CONVOCATORIA
Para esta programa no hay convocatoria, los participantes lo hacen por solicitud del Espacio Público; en estos comentos, de acuerdo al PROTOCOLO TEMPORAL PARA SOLICITUD DEL ESPACIO PÚBLICO PARA
EL APROVECHAMIENTO ECONÓMICO EN LA MODALIDAD DE CORTO PLAZO
EN LA ESTRATEGIA BOGOTÁ A CIELO ABIERTO – SECTOR ARTESANOS
2. FERIAS GASTRONÓMICAS- PARQUE SAN ANDRÉS - PARQUE CIUDAD MONTES  - PARQUE EL TINTAL
 Participaron  31  unidades productivas de mujeres en las Ferias gastronómicas  de las Localidades de : Antonio Nariño 4, Barrios Unidos 2, Bosa 1,Ciudad Bolívar 1, Engativá 6, Kennedy 2, La Candelaria 1; Mártires 3, Puente Aranda 2,Rafael Uribe 3, San Cristóbal 1, suba 2, Teusaquillo 6, Usaquén 9, Usme 1; no identificada localidad 1.
CONVOCATORIA
La convocatoria fue abierta para las tres  (3) ferias y se envió a las bases de datos de la SDDE priorizando el sector gastronómico, tiendas sociales e industria nocturna por email y así mismo se publicó en las redes sociales, la página de la SDDE, página del asociado, páginas de los aliados estratégicos, se replicó en la base de datos de la Fundación Bavaria y se articuló con las alcaldías locales, priorizando las localidades de cada uno de los parque.
La selección se llevó a cabo en diferentes momentos por el equipo técnico asignado de la Secretaría de las subdirecciones de SEN y SIFRE, un delegado de la Fundación Bavaria y un delegado de la Fundación Corazón Verde.
La selección se realizó bajo los siguientes criterios de Selección:
- Pertenencia a poblaciones o prioridad género
- Localidad
- Oferta
- Tipo de producto
- Presentación
- Variedad
- Precios
- Participación en otros programas de la SDDE
- Formalización
- Tiempo de inicio del emprendimiento
- Contar con la documentación necesaria:
*RUT del emprendimiento no mayor a 6 meses
*Documento de identificación representante legal
*Concepto o registro sanitario del establecimiento
*Plan de capacitación y certificado de manipulación de alimentos del personal que atenderá la feria.
Para público en general se compartió el siguiente enlace                                                                                                        https://forms.gle/9mttfPvsXSSSh7jy8                            
Para poblaciones se compartió el siguiente enlace                                                                https://forms.gle/Y9pZRT56h4btAzs29              </t>
  </si>
  <si>
    <t>Participaron 210 unidades productivas pertenecientes a mujeres durante los meses de Julio, agosto y septiembre bajo  la estrategia Hecho en Bogotá que  busca implementar acciones que propendan por el fortalecimiento de competencias de las unidades productivas locales para la conexión de mercados y las operaciones de canales de comercialización que las beneficien.  La participación a las ferias se hace previamente con la inscripción de la unidad productiva en el link destinado para esto en la página de la Secretaría, así mismo esta información es divulgada con el enlace de genero de la Secretaria para su divulgación en los difrentes espacios.</t>
  </si>
  <si>
    <t>Participaron 798 unidades productivas pertenecientes a mujeres durante los meses de octubre, noviembre y diciembre bajo  la estrategia Hecho en Bogotá que  busca implementar acciones que propendan por el fortalecimiento de competencias de las unidades productivas locales para la conexión de mercados y las operaciones de canales de comercialización que las beneficien.  La participación a las ferias se hace previamente con la inscripción de la unidad productiva en el link destinado para esto en la página de la Secretaría, así mismo esta información es divulgada con el enlace de genero de la Secretaria para su divulgación en los diferentes espacios.
Participaron 976 unidades productivas pertenecientes a mujeres durante los meses de octubre, noviembre y diciembre bajo  la estrategia Hecho en Bogotá que  busca implementar acciones que propendan por el fortalecimiento de competencias de las unidades productivas locales para la conexión de mercados y las operaciones de canales de comercialización que las beneficien.  La participación a las ferias se hace previamente con la inscripción de la unidad productiva en el link destinado para esto en la página de la Secretaría, así mismo esta información es divulgada con el enlace de genero de la Secretaria para su divulgación en los diferentes espacios.
Así mismo en la convocatoria para la inscripción de la participación en ferias se ha visible en las piezas graficas la participación especifica de mujeres.</t>
  </si>
  <si>
    <r>
      <t xml:space="preserve">GÉNERO: </t>
    </r>
    <r>
      <rPr>
        <sz val="10"/>
        <color rgb="FF000000"/>
        <rFont val="Arial"/>
        <family val="2"/>
      </rPr>
      <t>Los programas de la Subdirección de Intermediación, Formalización y Regulación Empresaria, han sido formulados para atender de manera incluyente,  cualquier tipo de población que cumpla con los requisitos.
Mujeres artesanas (286):</t>
    </r>
    <r>
      <rPr>
        <b/>
        <sz val="10"/>
        <color rgb="FF000000"/>
        <rFont val="Arial"/>
        <family val="2"/>
      </rPr>
      <t xml:space="preserve">
TERRITORIAL: </t>
    </r>
    <r>
      <rPr>
        <sz val="10"/>
        <color rgb="FF000000"/>
        <rFont val="Arial"/>
        <family val="2"/>
      </rPr>
      <t>Antonio Nariño 2, Barrios Unidos 13, Bosa 7, Candelaria 23, Chapinero 11, Ciudad Bolívar 11, Engativá 33, Fontibón 31, Kennedy 21, Los Mártires 3, Puente Aranda 4, Rafael Uribe Uribe 8, San Cristóbal 7, Santa Fe 23, Suba 41, Teusaquillo 5, Tunjuelito 3, Usaquén 36, Usme 4.
Unidades productivas (16):
Barrios Unidos: 1  Ciudad Bolívar: 1, engativá: 2 ; los Mártires: 1; Puente Aranda: 1; Suba:1; Teusaquillo: 4; Usaquén: 3, no identificada localidad: 1</t>
    </r>
  </si>
  <si>
    <r>
      <t xml:space="preserve">GÉNERO: GÉNERO: </t>
    </r>
    <r>
      <rPr>
        <sz val="10"/>
        <color rgb="FF000000"/>
        <rFont val="Arial"/>
        <family val="2"/>
      </rPr>
      <t>Los programas de la Subdirección de Intermediación, Formalización y Regulación Empresaria, han sido formulados para atender de manera incluyente,  cualquier tipo de población que cumpla con los requisitos.
Mujeres artesanas (270):</t>
    </r>
    <r>
      <rPr>
        <b/>
        <sz val="10"/>
        <color rgb="FF000000"/>
        <rFont val="Arial"/>
        <family val="2"/>
      </rPr>
      <t xml:space="preserve">
TERRITORIAL: </t>
    </r>
    <r>
      <rPr>
        <sz val="10"/>
        <color rgb="FF000000"/>
        <rFont val="Arial"/>
        <family val="2"/>
      </rPr>
      <t>Diferentes Localidades del distrito.,</t>
    </r>
    <r>
      <rPr>
        <b/>
        <sz val="10"/>
        <color rgb="FF000000"/>
        <rFont val="Arial"/>
        <family val="2"/>
      </rPr>
      <t xml:space="preserve">
223 mujeres</t>
    </r>
    <r>
      <rPr>
        <sz val="10"/>
        <color rgb="FF000000"/>
        <rFont val="Arial"/>
        <family val="2"/>
      </rPr>
      <t>: Chapinero 33, Fontibón 14, Kennedy 2, Suba, 47. Usaquén 127.
Unidades productivas (31):
Antonio Nariño 4, Barrios Unidos 2, Bosa 1,Ciudad Bolívar 1, Engativá 6, Kennedy 2, La Candelaria 1; Mártires 3, Puente Aranda 2,Rafael Uribe 3, San Cristóbal 1, suba 2, Teusaquillo 6, Usaquén 9, Usme 1; no identificada localidad 1.</t>
    </r>
  </si>
  <si>
    <r>
      <t>GÉNERO</t>
    </r>
    <r>
      <rPr>
        <sz val="11"/>
        <color rgb="FF000000"/>
        <rFont val="Arial"/>
        <family val="2"/>
      </rPr>
      <t>:  Los programas de la Subdirección de Intermediación, Formalización y Regulación Empresaria, han sido formulados para atender de manera incluyente,  cualquier tipo de población que cumpla con los requisitos.
Particpantes Hecho en Bogota Mujeres : 210</t>
    </r>
    <r>
      <rPr>
        <b/>
        <sz val="11"/>
        <color rgb="FF000000"/>
        <rFont val="Arial"/>
        <family val="2"/>
      </rPr>
      <t xml:space="preserve">
TERRITORIAL</t>
    </r>
    <r>
      <rPr>
        <sz val="11"/>
        <color rgb="FF000000"/>
        <rFont val="Arial"/>
        <family val="2"/>
      </rPr>
      <t>: Diferentes Localidades del distrito.,
210 mujeres: Antonio Nariño 3, Barrios Unidos 9, Bosa 8, Chapinero 9 ,Ciudad Bolívar 4, Engativá 25, Fontibón 4, Kennedy 17, La Candelaria 5; Mártires 3, Puente Aranda 8, Rafael Uribe 8, San Cristóbal 8, Santafe 3, Suba 23, Teusaquillo 29, Tunjuelito 7, Usaquén 10, Usme 21; no identificada localidad 6.</t>
    </r>
  </si>
  <si>
    <r>
      <t xml:space="preserve">GÉNERO:  </t>
    </r>
    <r>
      <rPr>
        <sz val="10"/>
        <color rgb="FF000000"/>
        <rFont val="Arial"/>
        <family val="2"/>
      </rPr>
      <t>El programa Hecho en Bogotá incluyó enfoque de género en tanto que en sus piezas de gráficas se evidencia la participación específica de mujeres para direccionarlas a inscribirse al mismo. Adicionalmente, la generación de un espacio de comerciacilación reduce las brechas de acceso al mercado generando un fortalecimiento como producto del ejercicio para las unidades productivas de mujeres. Lo anterior, aporta al ejercicio de los derechos económicos de las mismas.
Participantes Hecho en Bogotá Mujeres : 798</t>
    </r>
    <r>
      <rPr>
        <b/>
        <sz val="10"/>
        <color rgb="FF000000"/>
        <rFont val="Arial"/>
        <family val="2"/>
      </rPr>
      <t xml:space="preserve">
TERRITORIAL: </t>
    </r>
    <r>
      <rPr>
        <sz val="10"/>
        <color rgb="FF000000"/>
        <rFont val="Arial"/>
        <family val="2"/>
      </rPr>
      <t>Diferentes Localidades del distrito, Antonio Nariño 11; Barrios Unidos 29, Bosa        40, Chapinero         55, Ciudad Bolívar 29, Engativá 94, Fontibón        31, Kennedy        83, La Candelaria        33, Los Mártires 10, Puente Aranda 33, Rafael Uribe Uribe 25, San Cristóbal        55, Santa Fe        17, Suba 141, Sumapaz  1, Teusaquillo 81, Tunjuelito 21, Usaquén        118, Usme        61,  Sin  Identificar 8</t>
    </r>
  </si>
  <si>
    <t xml:space="preserve"> $                                              -</t>
  </si>
  <si>
    <t>Para la matriz de poblaciones, desde la SIFRE no se  tiene presupuesto determinado para atención a mujeres, ya  que se atiende por demanda; por lo tanto se reporta por gestión y no se tiene costo total para estimar el monto de atención por mujer, sin embargo se está esperando claridades de la Oficina de Planeación para saber si ellos podrán avalar alguna estimación del costo.</t>
  </si>
  <si>
    <t>Para la matriz de poblaciones, desde la SIFRE no se tiene presupuesto determinado para atención a mujeres, ya que se atiende por demanda; por lo tanto se reporta por gestión y no se tiene costo total para estimar el monto de atención por mujer, sin embargo se está esperando claridades de la Oficina de Planeación para saber si ellos podrán avalar alguna estimación del costo.</t>
  </si>
  <si>
    <t>No se reporta dato cuantitativo dado que el indicador es en porcentaje. Como el producto es anual, en 4to trimestre se reportará el porcentaje segregado por trimestre.</t>
  </si>
  <si>
    <t xml:space="preserve">Para el I trimestre de la vigencia del año 2022 se llevo a cabo un mercado campesino en la localidad de Puente Aranda en donde de manera  exclusiva participan las  mujeres en el marco de la Conmemoración del día Internacional de la mujer. Para la Secretaría de Desarrollo Económico y en especial La Subdirección de Abastecimiento y Economía Rural este fue un espacio orientado y diseñado para el reconocimiento de las mujeres rurales  campesinas  y productoras de Bogotá. </t>
  </si>
  <si>
    <t xml:space="preserve">Durante el II trimestre del año 2022 no se realizaron mercados campesinos exclusivos para mujeres. Sin embargo, se han llevado a cabo distintos mercados campesinos en donde se ha contado con la participación con la participación de 320 mujeres de las distintas localidades de Bogotá. Durante las jornadas de mercados campesinos se han generado ventas por $1.411.181.489 por parte de las mujeres participantes en estos espacios, en donde se comercializan diversos productos tales como: verduras, hortalizas, frutas y productos transformados contribuyendo a la seguridad alimentaria y la economía local. </t>
  </si>
  <si>
    <t>En el III trimestre no se realizó ningún mercado campesino exclusivo para mujeres, se realizaron los mercados itinerantes en los diferentes puntos de la ciudad: Parque Cedritos, La Castellana Marruecos, Olaya, Floralia. Lourdes, Parque de la 93, Pontevedra, CC Colina, Parque Fundacional Fontibón, Parque Fundacional Suba, Jardín Botánico, Parque Salitré III, Gratamira, Plaza de los Artesanos, calle 85, IDIGER, RTVC, SDS, Estación Transmilenio calle 76,  estación Museo Nacional, Toberín, 20 de julio y Portal Suba, Parque Aristoteles Onasis, Parque Milenta, Parque Modelia .
en dichos  espacios paticiparon mujeres  campesinas y rurales que comercializaron productos  frescos como vegetales, frutas, tubérculos, alimentos procesados, amasijos, café, chocolate, cacao, huevos, puntos gastronómicos  y las  cuales  son identificadas  como parte del alistamiento para los MC campesinos que se realizaran en el IV trimestre</t>
  </si>
  <si>
    <t>En el IV Trimestre se realiza el reporte  de 2022 un total de  cuatro (4) Mercados Campesinos  que realizó la Subdirección de Abastecimiento con enfoque de género
-Para el I trimestre de la vigencia del año 2022 se llevo a cabo un mercado campesino en la localidad de Puente Aranda en donde de manera  exclusiva participan las  mujeres productoras, en el marco de la Conmemoración del día Internacional de la mujer.
 - En el mes de octubre  se  realizó  el Mercado Exclusivo  de mujeres Rurales  en el marco de la Conmemoración del Día Internacional de las Mujeres Rurales el día 15 de octubre de 2022 en la localidad de Suba en la plazoleta del CC Colina Campestre.
-Se lograron realizar  en términos de la optimización de la gestión dos mercados  con mujeres rurales y campesinas  en Parque  Colina  el 19 de noviembre y el 3 de  diciembre, en dichos  espacios  se comercializaron  productos frescos vegetales, frutas, tuberculos, productos de la canasta básica amasijos, cafe, chocolate, huevos y comidas preparadas en los puntos gastronómicos ,  cosechados, transformados y producidos por las participantes; mujeres  rurales y campesinas .</t>
  </si>
  <si>
    <r>
      <t xml:space="preserve">GÉNERO: </t>
    </r>
    <r>
      <rPr>
        <sz val="10"/>
        <color rgb="FF000000"/>
        <rFont val="Arial"/>
        <family val="2"/>
      </rPr>
      <t>Para la organización y el desarrollo de este mercado campesino se tuvo en cuenta el enfoque genero, en el marco de la conmemoración del día Internacional de la mujer bajo el lema de las Naciones Unidas "Igualdad de género hoy para un mañana sostenible" es así como se reconoce que las acciones globales están dirigidas e impulsadas en propender en aumentar el liderazgo de las mujeres en la economía verde. Para dar el enfoque de género, se realizó una convocatoria exclusiva para mujeres, se prorizó la localidad teniendo en cuenta la solicitud realizada en 2021 por el Consejo Local de Mujeres de la localidad de realizar mercado campesino en ella y con lo anterior se aumentaron las condiciones de acceso de las mujeres de la localidad de Puente Aranda a la comercialización de sus productos.</t>
    </r>
  </si>
  <si>
    <r>
      <t xml:space="preserve">GÉNERO: </t>
    </r>
    <r>
      <rPr>
        <sz val="10"/>
        <color rgb="FF000000"/>
        <rFont val="Arial"/>
        <family val="2"/>
      </rPr>
      <t>Durante la ejecución de los mercados campesinos del II trimestre prevalece la participación de las mujeres en estos espacios ya que ejercen un papel protagónico para el desarrollo económico local y ejerce un rol de vital importancia para la seguridad alimentaria de sus familias. Su prevalencia es una prioridad para la subdirección y la promueve a través de sus imágenes de publicidad, mensajes de convocatoria y filtro de registro.</t>
    </r>
  </si>
  <si>
    <r>
      <t xml:space="preserve">GÉNERO: </t>
    </r>
    <r>
      <rPr>
        <sz val="10"/>
        <color rgb="FF000000"/>
        <rFont val="Arial"/>
        <family val="2"/>
      </rPr>
      <t xml:space="preserve">Para el III trimestre del año, la participación de las mujeres en los Mercados Campesinos tiene un reconocimiento  social  importante ya que se destaca su rol en el sistema de abastecimiento y distribución de alimentos (SADA), se reconoce el arduo trabajo  en la producción, procesamiento, preparación y comercialización de gran parte de los alimentos disponibles en los Mercados Campesinos, siendo de vital importancia  para la seguridad alimentaria de sus familias, su comunidad y  la de todos los ciudadanos, la SAA continua  promoviendo su reconocimiento, potencial, aportes y saberes a través de las piezas comunicativas y las acciones dirigidas hacia ellas.  </t>
    </r>
  </si>
  <si>
    <r>
      <t>GÉNERO:</t>
    </r>
    <r>
      <rPr>
        <sz val="12"/>
        <color rgb="FF000000"/>
        <rFont val="Arial"/>
        <family val="2"/>
      </rPr>
      <t xml:space="preserve"> El enfoque de género del mercado exclusivo de mujeres rurales comenzó bajo el marco de la Conmemoración del Día Internacional de las Mujeres Rurales el día 14 de octubre de 2022 con un foro dirigido a funcionarios y funcionarias de la Entidad en la que a través de distintos temas se extendió la invitación para dignificar el trabajo de las mujeres rurales y además reconocer económicamente dicha labor. Se concluye entonces, con el mercado el día 15 de octubre en la localidad de Suba en la plazoleta del CC Colina Campestre brindando el espacio para la visibilización de dichas mujeres y el reconocimiento de su esfuerzo en las labores que desempeñan.
Se realizaron dos mercados más  exclusivos  con mujeres rurales  uno el 19 de noviembre parque Colina y 3 de diciembre en la plazoleta  rosales, en dichos  espacios  participan mujeres  rurales y campesinas  de las localidades de chapinero, Usme, Sumapaz, Santafé.</t>
    </r>
  </si>
  <si>
    <t>$ 20.000.000</t>
  </si>
  <si>
    <t xml:space="preserve">A través del documento SEG-PLAN se identificó que para la consecución del mercado campesino se estimo un presupuesto de cinco (5) millones de pesos. </t>
  </si>
  <si>
    <t>Se registra el dato actualizado de la información financiera que corresponde al desarrollo de los Mercados Campesinos exclusivos de mujeres.</t>
  </si>
  <si>
    <r>
      <t>Desde la Subdirección de Abastecimiento Alimentario se ejecutó un convenio para el fortalecimiento y acompañamiento a organizaciones y comercialización de agroredes y pequeños(as) productores(as) agroalimentarios y se gestionó el acompañamiento a través de circuitos de comercialización inclusivos y redes de oferta para la generación de encadenamientos comerciales. Como resultado de este convenio, para el I trimestre, se realizaron 2 asistencias técnicas de carácter productivo, comercial y ambiental para el fortalecimiento de l</t>
    </r>
    <r>
      <rPr>
        <sz val="12"/>
        <rFont val="Arial"/>
        <family val="2"/>
      </rPr>
      <t>as unidades</t>
    </r>
    <r>
      <rPr>
        <sz val="12"/>
        <color rgb="FF000000"/>
        <rFont val="Arial"/>
        <family val="2"/>
      </rPr>
      <t xml:space="preserve"> productivas de mujeres campesinas y rurales en aspectos organizacionales, comerciales, productivos, contables, financieros y ambientales. En el proceso se realizó un diagnóstico y por medio de la plataforma meet se dictaron las asistencias magistrales junto con el trabajo autónomo de las participantes.
Por otra parte, con el mismo programa Agroredes, se realizaron otras 9 asistencias a organizaciones de mujeres para las cuales se abordaron los siguientes temas:
Asociatividad  y organizaciones campesinas, Comercialización, Logística y almacenamiento, Tecnologías de la información y la comunicación, Administración y finanzas, Asistencias a fortalecimientos a productoras agroalimentarias, producción y calidad, Producción sostenible y Buenas  prácticas agrícolas y pecuarias.</t>
    </r>
  </si>
  <si>
    <t xml:space="preserve">En segundo trimestre del año 2022 en el marco del convenio 515, la Subdirección de Abastecimiento Alimentario contribuyó con el ejercicio pleno de los derechos económicos de las mujeres a través de sus diversos programas aportando a la transformación social, económica y fuerza laboral de las mujeres. Uno de los programas de mayor alcance fue el programa "Bogotá Conectando Agronegocios", para el que se realizaron  15 asistencias de tipo productivo y ambiental para el fortalecimiento de unidades en los siguientes temas:
Elaboración de fichas de producto, presentación de trámites ante INVIMA, Contaminación en alimentos, Normatividad Sanitaria de  acuerdo al grupo clasificación establecida por la resolución 719 de 2015, Plan de  saneamiento, Planes de cierre de brechas, realización y ajustes  a los planes de saneamiento, Normatividad Sanitaria de  acuerdo al grupo clasificación establecida por la resolución 719 de 2015, Manejo de redes sociales, Páginas  WEB, Estrategias comerciales y Mercadeo, y Negociación y uso adecuado de las  herramientas comerciales.
. </t>
  </si>
  <si>
    <t>Durante este trimestre se abrió la convocatoria del convenio con la FAO y la Secretaría de Desarrollo Económico para la formación y acompañamiento técnico con actores del Sistema de Abastecimiento y Distribución de Alimentos del Distrito (SADA), el cual busca potenciar las capacidades de los actores de abastecimiento de alimento sostenible e inclusivo, a partir del concepto de circuitos alimentarios funcionales con enfoque de género. Se considerará una vez el programa se encuentre en ejecución, el reporte de sus resultados en el plan de acción presente, vigencia 2023.</t>
  </si>
  <si>
    <t>Durante este periodo no se llevaron a cabo asistencias social, ambiental, productiva y comercial a las unidades productivas de mujeres campesinas y rurales con enfoques de género y diferencial, sino que se dio continuidad a los procesos de fortalecimiento con otras estrategias como: Mercados Campesinos, Negocios con Calidad, Ruedas de negocios, Encadenamientos comerciales, Pork Colombia, Seguridad Alimentaria y otros.
De acuerdo con lo anterior, se realizaron así 26 asistencias impactando a las mujeres campesinas y rurales identificando de manera diferencial sus realidades, contextos y conocimientos.</t>
  </si>
  <si>
    <r>
      <t>GÉNERO:</t>
    </r>
    <r>
      <rPr>
        <sz val="10"/>
        <color rgb="FF000000"/>
        <rFont val="Arial"/>
        <family val="2"/>
      </rPr>
      <t xml:space="preserve"> Para el desarrollo de este programa se tuvo en cuenta el enfoque de genero, a través de este programa se reconoce que las mujeres contribuyen de manera muy significativa a las economías. Además, el empoderamiento económico está relacionado con la eliminación de la violencia contra las mujeres, este programa provee de herramientas a las mujeres para la trasformación de sus comunidades y  hogares, y de esta manera trasformar su independencia económica.  </t>
    </r>
  </si>
  <si>
    <r>
      <t xml:space="preserve">GÉNERO: </t>
    </r>
    <r>
      <rPr>
        <sz val="10"/>
        <color rgb="FF000000"/>
        <rFont val="Arial"/>
        <family val="2"/>
      </rPr>
      <t xml:space="preserve">Para la consecución de este proyecto se tuvo en cuenta la importancia de incluir la perspectiva de genero para garantizar el componente de igualdad, se espera que, al incorporar la perspectiva de género en este, se puedan mejorar las condiciones de vida de las personas de la comunidad al considerar las necesidades de las mujeres presentes en esta. </t>
    </r>
  </si>
  <si>
    <r>
      <t xml:space="preserve">GÉNERO: </t>
    </r>
    <r>
      <rPr>
        <sz val="10"/>
        <color rgb="FF000000"/>
        <rFont val="Arial"/>
        <family val="2"/>
      </rPr>
      <t>La SAA abre la convocatoria del convenio SDDE-FAO , con el  cual busca apoyar y potenciar las capacidades de los actores de abastecimiento de alimentos sostenible e inclusivo, a partir del concepto de circuitos alimentarios funcionales con enfoque de género, se espera reportar para el proximo trimestre la retroalimentación del numero de mujeres inscritas y el número de mujeres que iniciaron el proceso</t>
    </r>
  </si>
  <si>
    <r>
      <rPr>
        <b/>
        <sz val="12"/>
        <color rgb="FF000000"/>
        <rFont val="Arial"/>
        <family val="2"/>
      </rPr>
      <t>GÉNERO</t>
    </r>
    <r>
      <rPr>
        <sz val="12"/>
        <color rgb="FF000000"/>
        <rFont val="Arial"/>
        <family val="2"/>
      </rPr>
      <t xml:space="preserve"> :   la Subdirección de Abastecimiento Alimentario ha contribuido a los ejercicios plenos de los derechos económicos de las mujeres a través de sus programas aportando  de esta forma a la transformación social, económica y fuerza laboral de las mujeres de la ciudad de Bogotá, desde las  convocatorias de los diferentes programas se publican las piezas  comunicativas donde se visibiliza la participación de las mujeres, en los  diferentes convenios que  realiza  para  este periodo  SDDE-FAO en su objeto se hace énfasis en la visibilización y el reconocimiento del rol de las mujeres en los procesos productivos. Así mismo, que quienes participan en estos procesos también sean sensibilizados(as) en la importancia del papel de las mujeres campesinas y rurales.</t>
    </r>
  </si>
  <si>
    <t>$ 240.740.385</t>
  </si>
  <si>
    <t xml:space="preserve">Teniendo en cuenta  las metas de los proyecto de inversión 7846 de la subdirección de abastecimiento alimentario (SAA) y 7845 de la subdirección de economía rural (SER), en el marco de la política pública de seguridad alimentaria y nutricional para Bogotá se trazo el presupuesto de $2.024.678.220.00  para el desarrollo de este programa. </t>
  </si>
  <si>
    <t xml:space="preserve">Teniendo en cuenta  las metas de los proyecto de inversión 7846 de la subdirección de abastecimiento alimentario (SAA) , en el marco de la política pública de seguridad alimentaria y nutricional para Bogotá se trazo el presupuesto de $2.024.678.220.00  para el desarrollo de este programa. </t>
  </si>
  <si>
    <t>Los recursos fueron reportados en segundo trimestre</t>
  </si>
  <si>
    <t xml:space="preserve">Teniendo en cuenta  las metas de los proyecto de inversión 7846 de la subdirección de abastecimiento alimentario (SAA) , en el marco de la política pública de seguridad alimentaria y nutricional para Bogotá se trazo el presupuesto de $240.740.385 para el desarrollo de este programa. </t>
  </si>
  <si>
    <t xml:space="preserve">Socialización convenio "Mujer Emprendedora y Productiva SDDE - OEI"
El 11 de Marzo de 2021, la Subdirección de Financiamiento e Inclusión Financiera realizo un evento de socialización e inscripción al convenio de cooperación internacional "Mujer Emprendedora y Productiva entre la SDDE - OEI Organización de Estados Iberoamericanos"; en la Plaza de los Artesanos, Plaza 7, "Cemprende" Campus de emprendimiento exponencial. Se conto con la asistencia de representantes de la Secretaria Distrital de la Mujer, representantes de la OEI y 60 mujeres emprendedoras de diferentes Etnias: Afrodescendientes, Raizales, Palenqueras, Gitanas e Indígenas de las diferentes localidades del Distrito Capital.
Pendiente coordinar y realizar 2 jornadas de trabajo con las mujeres emprendedoras independientes o que pertenezcan a organizaciones de mujeres en las cuales se dicten conferencias con temas financieros enfocados a las unidades productivas formalizadas, que estén en una etapa mas avanzada de desarrollo y se les brinde asesoramiento mas detallado en productos de crédito y los  programas de acceso a financiamiento vigentes.   </t>
  </si>
  <si>
    <t>En articulación con la Referente Poblacional de la Política Publica de Mujer y Equidad de Género de la entidad, estamos coordinando mesas técnicas en las cuales se definan dos jornadas de trabajo especificas dirigidas a mujeres emprendedoras independientes o que pertenezcan a organizaciones de mujeres, en las cuales se dicten conferencias con temas financieros intermedios enfocados a las unidades productivas formalizadas, que estén en una etapa más avanzada de desarrollo y se les brinde asesoramiento más detallado en productos de crédito e inversión y se inscriban a los  programas de acceso a financiamiento vigentes.
Abril 08 de 2022. Socialización convenio "Mujer Emprendedora y Productiva SDDE - OEI"  Localidad de Sumapaz, Vereda San Juan. Actividad dirigida a mujeres emprendedoras, agricultoras y mujeres en general en la Vereda San Juan, de la localidad de Sumapaz. se efectuó la socialización del programa “Mujer emprendedora y productiva”. Se informaron las características del convenio, funcionamiento y se brindó apoyo con la inscripción al mismo. Se desarrollo el Taller de Educación Financiera. “Oscuridad y luz en los negocios”.</t>
  </si>
  <si>
    <t>Durante el tercer trimestre del año 2022, se realizaron 3 jornadas de asesoría técnica e inscripción a los diferentes programas de la Subdirección de Financiamiento vigentes (Fondo Emprender y Camino a la Inclusión Financiera-Bogotá Produce). Estos espacios se desarrollaron en articulación con la referente poblacional de la Política pública de Mujer y equidad de género de las Secretaría Distrital de Desarrollo Económico y la Secretaría Distrital de la Mujer.
 El primer espacio, se desarrolló en la Loc. de Usaquén, el día 03 de agosto de 2022 y se dictó un taller de educación financiera y la socialización de los diferentes programas con sus beneficios, sus componentes, formas de acceso y vinculación.
 El segundo espacio, se desarrolló en la Loc. de Tunjuelito, el día 12 de agosto de 2022 y se socializó con las 16 asistentes al espacio, los beneficios de cada uno de los programas, sus componentes, formas de acceso y vinculación.
 El tercer espacio, se desarrolló en la Loc. de Kennedy, el día 21 de septiembre de 2022 y se dictó un taller de educación financiera y la socialización de los diferentes programas con sus beneficios, sus componentes, formas de acceso y vinculación.</t>
  </si>
  <si>
    <t>"Durante el cuarto trimestre del año 2022, se realizaron 2 jornadas de asesoría técnica e inscripción a los diferentes programas de la Subdirección de Financiamiento vigentes (Fondo Emprender y Camino a la Inclusión Financiera-Bogotá Produce, Impulso Local). Estos espacios se desarrollaron en articulación con la referente poblacional de la Política pública de Mujer y equidad de género de las Secretaría Distrital de Desarrollo Económico y la Secretaría Distrital de la Mujer.
El primer espacio, se desarrolló en la Loc. de Tunjuelito, el día 23 de noviembre de 2022. Se contó con la participación de diez mujeres, se dictó un taller de educación financiera y se socializaron los diferentes programas con sus beneficios, componentes, rutas de acceso y vinculación. Para entender la necesidad de las mujeres se les preguntó dentro de la sesión si tenían unidades productivas y cuál era el nivel de desarrollo de las mismas, para así dar asesoría de cuáles de los programas se ajustaban con mayor claridad a sus objetivos.
El segundo espacio, se desarrolló de manera virtual el día 15 de diciembre. En este espacio se dictó un taller de educación financiera y se socializó el portafolio de servicios vigente de la Subdirección, con el fin de dar a conocer las ventajas de los programas y su correspondiente ruta de inscripción. Este espacio de se desarrolló en el marco de atención a mujeres en riesgo de feminicidio. Durante la sesión se asesoró a detalle con respecto a las experiencias que cada mujer contaba acerca de sus unidades productivas, emprendimientos y/o fuentes de ingresos.</t>
  </si>
  <si>
    <r>
      <t>GÉNERO:</t>
    </r>
    <r>
      <rPr>
        <sz val="10"/>
        <color rgb="FF000000"/>
        <rFont val="Arial"/>
        <family val="2"/>
      </rPr>
      <t>Asesorar a las mujeres respecto de los convenios de acceso a financiamiento permite a las mujeres vulnerables, obtener una alternativa para disminuir las desigualdades economicas que operan en su contra, apoyarlas en fortalecimeinto empresarial y la generación de ingresos sostenibles, mediante la articulación de convenios con el sector financiero formal en condiciones favorables para las emprendedoras del Distrito Capital. Todas las Mujeres residentes en el Distrito Capital, pueden participar en los proyectos, programas y/o convenios suscritos por la Subdireción Financiamiento.
La Oferta de servicios se encuentra publicadan en la pagina web de la entidad :  http://www.desarrolloeconomico.gov.co/transparencia/informacion-interes/convocatorias.</t>
    </r>
  </si>
  <si>
    <t>GÉNERO: Todas las Mujeres residentes en el Distrito Capital, pueden participar en los proyectos, programas y/o convenios suscritos por la Subdirección Financiamiento.
La Oferta de servicios se encuentra publicada en la pagina web de la entidad :  http://www.desarrolloeconomico.gov.co/transparencia/informacion-interes/convocatorias.</t>
  </si>
  <si>
    <r>
      <t>GÉNERO:
Todas las Mujeres residentes en el Distrito Capital, pueden participar en los proyectos, programas y/o convenios suscritos por la Subdirección Financiamiento.</t>
    </r>
    <r>
      <rPr>
        <sz val="10"/>
        <color rgb="FF000000"/>
        <rFont val="Arial"/>
        <family val="2"/>
      </rPr>
      <t xml:space="preserve">
La Oferta de servicios se encuentra publicada en la pagina web de la entidad :  http://www.desarrolloeconomico.gov.co/transparencia/informacion-interes/convocatorias."</t>
    </r>
  </si>
  <si>
    <t>GÉNERO: Todas las Mujeres residentes en el Distrito Capital, pueden participar en los proyectos, programas y/o convenios suscritos por la Subdirección Financiamiento.
 La Oferta de servicios se encuentra publicada en la pagina web de la entidad : http://www.desarrolloeconomico.gov.co/transparencia/informacion-interes/convocatorias."</t>
  </si>
  <si>
    <t>$0,00</t>
  </si>
  <si>
    <t>El estudio denominado como “Caracterización del mercado laboral de Bogotá 2010- 2020 /diferencias entre hombres y mujeres” analizo la dinámica y el avance de los principales indicadores laborales por sexo, analizando su comportamiento principalmente a partir de tres brechas: participación, ocupación e ingreso laboral en los años de estudio. Se precisa  que a corte del 31 de 2021 la investigación fue finalizada en un ( 100%) y se entregó la última versión para su revisión, donde fue necesario surtir los momentos a continuación indicados:
1. Definición del tema, objetivo general y objetivos específicos a partir de la pregunta de investigación.
2. Revisión de literatura.
3. Definición de la metodología del análisis.
4. Generación de resultados: Procesamiento de bases de datos, elaboración de modelos y producción de cuadros y gráficos de salida.
5. Análisis de resultados obtenidos.
6. Elaboración del documento de resultados y elaboración de contenidos.
7. Compilación y edición: Unificación del documento en lenguaje y estilo, elaboración de resumen y definición de palabras claves.
8. Revisión Mesa Directiva.
9. Revisión de estilo.
10. Revisión de pares: Secretaría Distrital de la Mujer.
a. Mesa técnica de revisión del documento.
b. Modificaciones al documento.
A partir de lo anterior, para el primer trimestre el primer trimestre del 2022,se encuentra publicado https://observatorio.desarrolloeconomico.gov.co/mercado-laboral-general-mercado-laboral-especial/mujeres-en-el-mercado-laboral-de-bogota-2010-2020.
Finalmente  es importante mencionar que la sección para mujeres víctimas de violencia no se efectuó, debido a la carencia de información específica al respecto de esta población</t>
  </si>
  <si>
    <t>Este producto fue publicado en el primer trimestre del  2022 y se puede visualizar en  el  observatorio de la entidad por medio del siguiente enlace: https://observatorio.desarrolloeconomico.gov.co/mercado-laboral-general-mercado-laboral-especial/mujeres-en-el-mercado-laboral-de-bogota-2010-2020.Por lo cual se ha vendió promoviendo la apropiación  conceptual de los colaboradores de la entidad  lo cual posibilite  sensibilizar a lao s mismos  sobre las brechas  que  presentan las mujeres para  acceder y permanecer en el mercado formal, propendiendo desde  su que hacer a la mitigación de las mismas.</t>
  </si>
  <si>
    <t>Teniendo en cuenta la publicación del documento “Estudio de identificación de brechas de acceso al mercado laboral sobre las mujeres, con una sección para mujeres víctimas de violencias en el marco de cumplimiento del Decreto 2733 de 2012”, durante el primer trimestre de 2022. Se efectúo gestión ante la secretaria Distrital de la Mujer, para dar por cumplido este producto, para lo cual se brindó respuesta a oficio relacionado a continuación: Respuesta RAD secretaria Mujer: 1-2022-00766 con asunto: Implementación producto 5.1.21 del CONPES DC 14 de 2020. Política Pública de Mujeres y Equidad de Género.</t>
  </si>
  <si>
    <t>Los talleres se enfocaron en el manejo de finanzas personales, finanzas del negocio, soluciones financieras digitales, ahorro, enfoque en inversión y mecanismos de financiamiento. Adicional, en estos espacios se socializó la oferta de servicios vigente a la fecha, la cual se compone por los programas Camino a la Inclusión financiera-Bogotá Produce, Fondo Emprender y Academia financiera
El estudio identificación de brechas de acceso al mercado laboral sobre las mujeres, se publicó en el primer trimestre 2022 en la plataforma de la secretaria de desarrollo económico, como herramienta de consulta y análisis de colaboradores de la entidad y ciudadanía en general, para la toma de decisiones en torno a las dinámicas laborales que tienen las mujeres en el distrito, teniendo en cuenta variables como  participación, ocupación, calidad del empleo y permanencia, las cuales generan techos de cristal y limitan la satisfacción de necesidades básicas de las mujeres.</t>
  </si>
  <si>
    <r>
      <t xml:space="preserve">GÉNERO: </t>
    </r>
    <r>
      <rPr>
        <sz val="10"/>
        <color rgb="FF000000"/>
        <rFont val="Arial"/>
        <family val="2"/>
      </rPr>
      <t xml:space="preserve">Teniendo en cuanta que la población de femenina  tiene una persistente tendencia al desempleo y permanecer en él, se hace  necesaria la implementación de políticas orientadas a la empleabilidad de la población a través de la APE del distrito, promoviendo a partir de ello la contrucción de estratégias que logren el cierre de brechas delas mujeres en el Distrito Capital, adicionalmente, se trabaja articuladamente con CAMACOL y la SdMujer para aunar esfuezos que permitan romper estereotipos y prejuicios en algunos sectores que tradicionalmente han sido masculinizados, en este sentido, se promueven los procesos de intermediación laboral de las mujeres en el sector construcción. </t>
    </r>
  </si>
  <si>
    <r>
      <t>GÉNERO:
Como se identificó a lo largo del documento caracterización del mercado laboral de Bogotá 2010- 2020 diferencias entre hombres y mujeres, “las mujeres han estado en una clara desventaja dentro del mercado laboral en comparación con los hombres. Enfrentan dificultades para acceder al mercado laboral, lo que se refleja en una participación más baja, y una vez participan las mujeres se enfrentan a niveles más altos de desempleo, más bajos de ocupación y acceden a empleos de menor calidad,”; por lo cual es indispensable</t>
    </r>
    <r>
      <rPr>
        <sz val="10"/>
        <color rgb="FF000000"/>
        <rFont val="Arial"/>
        <family val="2"/>
      </rPr>
      <t xml:space="preserve">  continuar los procesos de articulación intersectorial  y fortalecimiento de capacidades del talento humano de la Agencia pública de empleo, que propenda  la adquisición de herramientas para fortalecer y ampliar la oferta de servicios de gestión y colocación, promoviendo por la mitigación de barreras que inciden en el acceso y permanencia  de las mujeres en empleo formal</t>
    </r>
  </si>
  <si>
    <r>
      <t>GÉNERO:</t>
    </r>
    <r>
      <rPr>
        <sz val="10"/>
        <color rgb="FF000000"/>
        <rFont val="Arial"/>
        <family val="2"/>
      </rPr>
      <t xml:space="preserve">
El documento de caracterización del mercado laboral de Bogotá 2010- 2020 diferencias entre hombres y mujeres, plasma las barreras de las mujeres en sus diferencias y diversidades para acceder al mercado laboral. A partir de los resultados indicados en el documento, se ha continuado los procesos de formación a los colaboradores de la APE, para que a lo largo de la ruta de empleabilidad se fortalezca la atención bajo el enfoque de género, diferencial y lenguaje inclusivo.</t>
    </r>
  </si>
  <si>
    <t xml:space="preserve">
GÉNERO: El estudio posibilito visibilizar las múltiples barreras que enfrentan las mujeres en sus diferencias y diversidades para el acceso y permanencia en el empleo formal, lo cual propende por la generación de estrategias de orientación y atención diferencial para las ciudadanas, a través de los programas de la subdirección empleo y formación y las sinergias que se tejen con el sector empresarial para la inclusión laboral de las mujeres en concordancia a sus interés y competencias de las ciudadanas.</t>
  </si>
  <si>
    <t>No se ejecuta recursos desde Empleo, ya que el producto fue realizado por la dirección de estudios económicos  en 2021.</t>
  </si>
  <si>
    <t>Durante el primer trimestre de 2022 fueron beneficiadas con los programas de la Subdirección de Emprendimiento y Negocios 216 mujeres que participaron en los siguientes programas:  174 en el programa Creo en Mí cuyo objetivo es desarrollar capacidades blandas y técnicas en las mujeres participantes, para acelerar la creación y consolidación de emprendimientos e iniciativas empresariales, incidiendo en el fortalecimiento del tejido empresarial de la ciudad y 42 en  Ruta Bogotá e programa cuyo propósito es  desarrollar habilidades, modelos de negocio innovadores, fomento de conexiones con el mercado, plataformas de formación y distintos retos  empresariales y gerenciales, contribuyendo al desarrollo de la capacidad productiva de los negocios del Distrito.</t>
  </si>
  <si>
    <r>
      <t xml:space="preserve">Durante el segundo trimestre de 2022 fueron beneficiadas con los programas de la Subdirección de Emprendimiento y Negocios </t>
    </r>
    <r>
      <rPr>
        <b/>
        <sz val="10"/>
        <color rgb="FF000000"/>
        <rFont val="Arial"/>
        <family val="2"/>
      </rPr>
      <t>1.196 mujeres que participaron</t>
    </r>
    <r>
      <rPr>
        <sz val="10"/>
        <color rgb="FF000000"/>
        <rFont val="Arial"/>
        <family val="2"/>
      </rPr>
      <t xml:space="preserve"> en los siguientes programas: 695 en el programa de Fortalecimiento Empresarial Bavaria cuyo propósito es propiciar estrategias que permitan el fortalecimiento de los emprendedores y Mipymes de la ciudad de Bogotá para la reactivación económica local priorizando los sectores gastronómico, tiendas sociales y la industria nocturna, 46 a través de Conexiones con el mercado, un componente del programa de Fortalecimiento Empresarial Bavaria, 307 en el programa Creo en Mí cuyo objetivo es desarrollar capacidades blandas y técnicas en las mujeres participantes, para acelerar la creación y consolidación de emprendimientos e iniciativas empresariales, incidiendo en el fortalecimiento del tejido empresarial de la ciudad, 95 en el programa Smartfilms cuyo propósito es fortalecer y visibilizar a emprendimientos de la ciudad de Bogotá, por medio de la transferencia de conocimiento en el uso del teléfono móvil, para la creación y desarrollo de contenidos audiovisuales y piezas comunicativas que sirvan como herramientas para el marketing digital, 33 en el programa Mujeres con Propósito - Fundes cuyo propósito es apoyar a mujeres del Distrito Capital, que quieran dar prioridad al emprendimiento, inclusión digital y el fortalecimiento de sus negocios a través de un plan de aprendizaje digital, hecho a la medida, que les ayudará a lograr sus objetivos, incentivando el desarrollo socioeconómico en las comunidades donde operan y 20 en  Ruta Bogotá e programa cuyo propósito es  desarrollar habilidades, modelos de negocio innovadores, fomento de conexiones con el mercado, plataformas de formación y distintos retos  empresariales y gerenciales, contribuyendo al desarrollo de la capacidad productiva de los negocios del Distrito.</t>
    </r>
    <r>
      <rPr>
        <b/>
        <sz val="10"/>
        <color rgb="FF000000"/>
        <rFont val="Arial"/>
        <family val="2"/>
      </rPr>
      <t xml:space="preserve">
Reporte acumulado = 216+1196 = 1412 durante los dos primeros trimestres del año 2022</t>
    </r>
  </si>
  <si>
    <r>
      <t xml:space="preserve">Durante el tercer trimestre de 2022 fueron beneficiados con los programas de la Subdirección de Emprendimiento y Negocios 743 mujeres las cuales participaron en los siguientes programas: 179 en Ruta Bogotá e programa cuyo propósito es desarrollar habilidades, modelos de negocio innovadores, fomento de conexiones con el mercado, plataformas de formación y distintos retos empresariales y gerenciales, contribuyendo al desarrollo de la capacidad productiva de los negocios del Distrito; 112 a través de Conexiones con el mercado, iniciativa cuyo propósito es que a través de ferias temáticas los emprendedores y empresarios visibilicen, comercialicen y logren conexiones comerciales con sus productos; 155 mujeres en el programa Creo en Mí cuyo objetivo es desarrollar capacidades blandas y técnicas en las mujeres participantes, para acelerar la creación y consolidación de emprendimientos e iniciativas empresariales, incidiendo en el fortalecimiento del tejido empresarial de la ciudad; 21 en el programa Mujeres con Propósito - Fundes cuyo propósito es apoyar a mujeres del Distrito Capital, que quieran dar prioridad al emprendimiento, inclusión digital y el fortalecimiento de sus negocios a través de un plan de aprendizaje digital, hecho a la medida, que les ayudará a lograr sus objetivos, incentivando el desarrollo socioeconómico en las comunidades donde operan; 66 en el programa Smartfilms cuyo propósito es fortalecer y visibilizar a emprendimientos de la ciudad de Bogotá, por medio de la transferencia de conocimiento en el uso del teléfono móvil, para la creación y desarrollo de contenidos audiovisuales y piezas comunicativas que sirvan como herramientas para el marketing digital y 210 a través de Hecho en Bogotá, estrategia cuyo propósito es incentivar el consumo de productos y servicios creados por productores locales, fortaleciendo las competencias de los mismos para consolidar la conexión a mercados y generar una intervención que reconoce la vocación económica del territorio.   </t>
    </r>
    <r>
      <rPr>
        <b/>
        <sz val="11"/>
        <color rgb="FF000000"/>
        <rFont val="Calibri, Sans-Serif"/>
      </rPr>
      <t>Reporte acumulado = 216+1196+743= 2155 durante los tres primeros trimestres del año 2022</t>
    </r>
  </si>
  <si>
    <t>Durante el cuarto trimestre de 2022 fueron beneficiados con los programas de la Subdirección de Emprendimiento y Negocios 8.845 mujeres las cuales participaron en los siguientes programas: 578 en la Ruta Bogotá e programa cuyo propósito es desarrollar habilidades, modelos de negocio innovadores, fomento de conexiones con el mercado, plataformas de formación y distintos retos empresariales y gerenciales, contribuyendo al desarrollo de la capacidad productiva de los negocios del Distrito; 161 mujeres en el programa Creo en Mí cuyo objetivo es desarrollar capacidades blandas y técnicas en las mujeres participantes, para acelerar la creación y consolidación de emprendimientos e iniciativas empresariales, incidiendo en el fortalecimiento del tejido empresarial de la ciudad; 644 en el programa Smartfilms cuyo propósito es fortalecer y visibilizar a emprendimientos de la ciudad de Bogotá, por medio de la transferencia de conocimiento en el uso del teléfono móvil, para la creación y desarrollo de contenidos audiovisuales y piezas comunicativas que sirvan como herramientas para el marketing digital; 792 a través de Hecho en Bogotá, estrategia cuyo propósito es incentivar el consumo de productos y servicios creados por productores locales, fortaleciendo las competencias de los mismos para consolidar la conexión a mercados y generar una intervención que reconoce la vocación económica del territorio; 3.300 con el programa Mujer Emprendedora y Productiva cuyo objetivo promovió la generación de ingresos, así como el crecimiento y reactivación de negocios liderados por mujeres en la ciudad de Bogotá, a través del acompañamiento técnico, los encadenamientos productivos y comerciales y el acceso a capital, en el marco del proyecto denominado Rescate Social-Mujeres; 3.293 en el programa Bogota Productiva Local que fortaleció los micronegocios del Distrito Capital a través de procesos de formación, asistencia técnica y capitalización bajo un enfoque de priorización poblacional y territorial con el fin de promover su productividad y sostenibilidad y 77 a través del programa Fortalecimiento Empresarial Bavaria cuyo propósito es propiciar estrategias que permitan el fortalecimiento de los emprendimientos y Mipymes de la ciudad de Bogotá para la reactivación económica local priorizando los sectores gastronómico, tiendas sociales y la industria nocturna.</t>
  </si>
  <si>
    <r>
      <t xml:space="preserve">GÉNERO: </t>
    </r>
    <r>
      <rPr>
        <sz val="10"/>
        <color rgb="FF000000"/>
        <rFont val="Arial"/>
        <family val="2"/>
      </rPr>
      <t>La oferta de los programas de la Subdirección de Emprendimiento y Negocios, tienen como objetivo cerrar  brechas de acceso laboral,  fortalecer habilidades digitales  y  forjar emprendimientos, por lo que estos buscan desarrollar capacidades en sus beneficiarias, para iniciar o potenciar emprendimientos por medio de la formación en habilidades blandas y duras, creando rutas concretas de crecimiento rentables, modelos de negocios innovadores y sostenibles. El programa Creo en Mí, exclusivo para mujeres  evidencia dicho objetivo de cierre de brechas y su enfoque de género.</t>
    </r>
    <r>
      <rPr>
        <b/>
        <sz val="10"/>
        <color rgb="FF000000"/>
        <rFont val="Arial"/>
        <family val="2"/>
      </rPr>
      <t xml:space="preserve">
TERRITORIAL:</t>
    </r>
    <r>
      <rPr>
        <sz val="10"/>
        <color rgb="FF000000"/>
        <rFont val="Arial"/>
        <family val="2"/>
      </rPr>
      <t xml:space="preserve"> Antonio Nariño 4, Barrios Unidos 7, Bosa 23, Chapinero 4; Ciudad Bolivar 17, Engativá 29, Fontibón 17, Kennedy 29, La Candelaria 1, Los Mártires 3, Puente Aranda 10, Rafael Uribe Uribe 10, San Cristóbal 5, Santa Fé 4, Suba 27, Teusaquillo 3, Tunjuelito 3, Usaquén 10 Usme 10</t>
    </r>
  </si>
  <si>
    <r>
      <t xml:space="preserve">GÉNERO: </t>
    </r>
    <r>
      <rPr>
        <sz val="10"/>
        <color rgb="FF000000"/>
        <rFont val="Arial"/>
        <family val="2"/>
      </rPr>
      <t>La oferta de los programas de la Subdirección de Emprendimiento y Negocios, tienen como objetivo cerrar brechas de acceso laboral, fortalecer habilidades digitales y forjar emprendimientos, por lo que estos buscan desarrollar capacidades en sus beneficiarias, para iniciar o potenciar emprendimientos por medio de la formación en habilidades blandas y duras, creando rutas concretas de crecimiento rentables, modelos de negocios innovadores y sostenibles. El programa Creo en Mí, exclusivo para mujeres evidencia dicho objetivo de cierre de brechas y su enfoque de género.</t>
    </r>
    <r>
      <rPr>
        <b/>
        <sz val="10"/>
        <color rgb="FF000000"/>
        <rFont val="Arial"/>
        <family val="2"/>
      </rPr>
      <t xml:space="preserve">
TERRITORIAL</t>
    </r>
    <r>
      <rPr>
        <sz val="10"/>
        <color rgb="FF000000"/>
        <rFont val="Arial"/>
        <family val="2"/>
      </rPr>
      <t>: Antonio Nariño: 45, Barrios Unidos: 31, Bosa: 84, Chapinero: 39, Ciudad Bolívar: 126, Engativá: 74, Fontibón:78, Kennedy: 138, La Candelaria: 3, Los Mártires: 8, Otras: 6, Puente Aranda: 34, Rafael Uribe Uribe: 39, San Cristóbal: 113, Santa Fé: 13, Suba: 104, Teusaquillo: 26, Tunjuelito: 40, Usaquén: 38, Usme: 145.</t>
    </r>
  </si>
  <si>
    <r>
      <t>GÉNERO:</t>
    </r>
    <r>
      <rPr>
        <sz val="10"/>
        <color rgb="FF000000"/>
        <rFont val="Arial"/>
        <family val="2"/>
      </rPr>
      <t xml:space="preserve"> La oferta de los programas de la Subdirección de Emprendimiento y Negocios, tienen como objetivo cerrar  brechas de acceso laboral,  fortalecer habilidades digitales  y  forjar emprendimientos, por lo que estos buscan desarrollar capacidades en sus beneficiarias, para iniciar o potenciar emprendimientos por medio de la formación en habilidades blandas y duras, creando rutas concretas de crecimiento rentables, modelos de negocios innovadores y sostenibles. El programa Creo en Mí, exclusivo para mujeres  evidencia dicho objetivo de cierre de brechas y su enfoque de género.      </t>
    </r>
    <r>
      <rPr>
        <b/>
        <sz val="10"/>
        <color rgb="FF000000"/>
        <rFont val="Arial"/>
        <family val="2"/>
      </rPr>
      <t xml:space="preserve">                                                                                                                                         
TERRITORIAL: </t>
    </r>
    <r>
      <rPr>
        <sz val="10"/>
        <color rgb="FF000000"/>
        <rFont val="Arial"/>
        <family val="2"/>
      </rPr>
      <t>Antonio Nariño 11, Barrios Unidos 21, Bosa 51, Chapinero19; Ciudad Bolivar 30, Engativá 73, Fontibón 27, Kennedy 58, La Candelaria 8, Los Mártires 11, Puente Aranda 25, Rafael Uribe Uribe 32, San Cristóbal 29, Santa Fé 14, Suba 94, Teusaquillo 45, Tunjuelito 17, Usaquén 46 Usme 49, No Informa: 13 y Otras: 70</t>
    </r>
  </si>
  <si>
    <t>GÉNERO:  La oferta de los programas de la Subdirección de Emprendimiento y Negocios, tienen como objetivo cerrar  brechas de acceso laboral,  fortalecer habilidades digitales  y  forjar emprendimientos, por lo que estos buscan desarrollar capacidades en sus beneficiarias, para iniciar o potenciar emprendimientos por medio de la formación en habilidades blandas y duras, creando rutas concretas de crecimiento rentables, modelos de negocios innovadores y sostenibles. El programa Creo en Mí, exclusivo para mujeres  evidencia dicho objetivo de cierre de brechas y su enfoque de género.   
TERRITORIAL: Antonio Nariño 104, Barrios Unidos 195, Bosa 950, Chapinero158; Ciudad Bolívar 930, Engativá 446, Fontibón 161, Kennedy 764, La Candelaria 82, Los Mártires 82, Puente Aranda 292, Rafael Uribe Uribe 299, San Cristóbal 571, Santa Fé 105, Suba 812, Sumapaz 24, Teusaquillo 368, Tunjuelito 260, Usaquén 300, Usme 701, No Informa: 1180 y Otras: 61"</t>
  </si>
  <si>
    <t>$45.566.052,00</t>
  </si>
  <si>
    <t>$60.166.332,00</t>
  </si>
  <si>
    <t>$290.975.220</t>
  </si>
  <si>
    <t>$6,397,014,279</t>
  </si>
  <si>
    <t>Los recursos  ejecutados, corresponden al presupuesto definido para los programas de los proyectos de inversión asignados a la SEN.</t>
  </si>
  <si>
    <t>El recurso reportado corresponde a la ejecución de los programas definidos por la Subdirección de Emprendimiento y Negocios, para el cumplimiento del proyecto de inversión 7874, en el desarrollo de habilidades y herramientas digitales en emprendedores(as) y empresarios(as) que participan en los mismos.</t>
  </si>
  <si>
    <t>El día 22 de marzo se efectuó articulación con  el Ministerio de Trabajo para desarrollar  proceso de sensibilización y formación  con los profesionales de la Subdirección de Empleo y Formación, sobre el Decreto 2733 del 2012 para que a través del  rol desempeñado específicamente por los gestores empresariales de la Agencia pública de Empleo, se avance en la socialización  con las empresas  del mismo, propendiendo por la vinculación de mujeres al mercado laboral.</t>
  </si>
  <si>
    <t>Durante este periodo se  ha venido avanzando en la identificación de organizaciones y empresas del sector privado, vinculadas a la plataforma del servicio público de empleo y que están interesadas en proceso de contratación de inclusiva. A partir de lo anterior se diseñó teniendo en cuenta lo estipulado en el Decreto 2733 del 2012 pieza de divulgación e información, que posibilita a los gestores empresarias de la agencia pública de empleo, contar con una herramienta práctica para llevar a cabo interlocución con las áreas de talento humano y directivos de las empresas, propendiendo por la contratación de mujeres víctima de violencia comprobada.
De acuerdo al producto indicado previamente, es importante precisar que desde la Subdirección de Empleo y Formación se ha venido desarrollando una sola estrategia la cual consta de tres pilares los cuales se detallaran a continuación:
Pilar uno: Proceso de sensibilización y Formación
Se efectuó gestión por parte de la Subdirección de Empleo y Formación, para que el Ministerio del trabajo se llevará a cabo proceso de sensibilización y formación a los colaboradores de la Agencia Pública de Empleo, respecto al Decreto 2733 del 2012.
Teniendo en cuenta lo anterior, se llevó a cabo capacitación presencial el 22 de marzo de 2022 a los profesionales de la agencia pública de empleo, por parte del Ministerio de trabajo, donde se analizó el Decreto 2733 del 2012 y se aclararon dudas al respecto de su implementación.
A partir de lo anterior es importante clarificar que el mencionado proceso de capacitación se llevó a cabo con la APE, con énfasis en los colaboradores que desempeñan el rol de los gestores empresariales, quienes son los encargados de dialogar directamente con el sector empresarial, para sensibilizarlos respecto a la importancia de promover empleos dignos y decentes y efectuar:
Registro de potenciales empleadores (empresarios): Es la inscripción presencial y/o virtual del potencial empleador, para lo cual los gestores empresariales tienen contacto directo con las áreas de recursos humano y/ o empresarios, quienes indican los perfiles requeridos para las vacantes activas.
Es este escenario es donde se lleva a cabo la interloción, entre el colaborador de la Agencia Pública de Empleo (APE) y empresarios respecto a la deducción de impuestos para empleadores que contraten a mujeres víctimas, de acuerdo a lo establecido en el Decreto 2733 del 2012.
 Registro de Vacantes. Es la inscripción presencial y/o virtual, de manera autónoma o asistida por parte de los gestores empresariales de la APE, teniendo en cuenta los contenidos mínimos de la vacante, de acuerdo con la normatividad vigente.
Orientación ocupacional a oferentes: Son las acciones para conocer los intereses del empresario en relación a las habilidades y competencias requeridas para ocupar las vacantes activas de las organizaciones.
Pilar dos: Construcción de material Pedagógico  
De acuerdo al proceso de formación adelantado por el Ministerio del Trabajo a los colaboradores de la Agencia, se adelantó construcción de material pedagógico que posibilite a los gestores empresariales, adelantar dialogo con las áreas de talento humano y empresarios en relación al Decreto 2733 del 2012, lo cual propenda por resolver inquietudes del sector empresarial e incentivar la contratación de las mujeres víctimas de violencia comprobada.
Pilar Tres: Implementación
Desde la Agencia pública de empleo se adelantará la identificación de organizaciones y empresas del sector privado, que tienen interés de vincularse a la plataforma del Servicio Público de Empleo y que están interesadas en proceso de contratación de inclusiva. A partir de lo anterior se diseñó teniendo en cuenta lo estipulado en el Decreto 2733 del 2012 pieza de divulgación e información, que posibilita a los gestores empresarias de la agencia pública de empleo, contar con una herramienta práctica para llevar a cabo interlocución con las áreas de talento humano y directivos de las empresas, propendiendo por la contratación de mujeres víctima de violencia comprobada.
Posterior a la identificación de empresas interesadas en contratación vulnerable, se efectuará el proceso de sensibilización utilizando el material pedagógico construido en el pilar dos.  Finalmente se adelantará seguimiento las empresas sensibilizadas para identificar nuevas vacantes activas e identificar la contratación de mujeres víctimas de violencia comprobada.</t>
  </si>
  <si>
    <t>Se continuo durante este trimestre el proceso de identificación de las empresas sensibles a procesos de inclusión laboral de la población vulnerable, con los cuales se concertaron escenarios de dialogo, que han posibilitado explicar en qué consiste el Decreto 2733 del 2012, aclarando inquietudes sobre los soportes que pueden allegar las mujeres victimas de violencias al sector empresarial y los beneficios tributarios para los empleadores, lo cual incida en la vinculación laboral de las mujeres víctimas de violencias comprobada.</t>
  </si>
  <si>
    <t>"Para este reporte es importante mencionar que los procesos adelantados a lo largo del año, corresponden al desarrollo de una (1) estrategia de difusión del Decreto 2733 del 2012; en este sentido, inicialmente se estructuró una etapa de formación a los colaboradores de la Agencia Pública de Empleo (APE) en articulación con el ministerio de trabajo y Secretaria Distrital de la Mujer (SDM), respecto a los beneficios tributarios para mujeres víctimas de violencia y enfoque de género respectivamente.
Posteriormente se llevó cabo la construcción de una pieza informativa, que fue utilizada como material pedagógico para el dialogo con el sector empresarial, a partir de lo cual se logró identificar empresas interesadas en prácticas inclusivas de población vulnerable, entre las que están las mujeres víctimas de violencia comprobada.
Luego se llevó a cabo por parte de gestores empresariales, explicación a las empresas que manifestaron interés en contratar mujeres víctimas de violencia comprobada, respecto a los requisitos necesarios para hacer efectiva la deducción establecidos en el decreto 2733 del 2012.
Finalmente, para este último reporte trimestral del año, se llevó a cabo convocatoria a las empresas identificadas sensibilizadas a lo largo del año, para participar el 21 de noviembre evento denominado un café por la inclusión laboral de las mujeres víctimas de violencia y en tentativa de feminicidio. En este escenario se indicó a las empresas asistentes la ley 1257 de 2008 y el decreto 2733 del 2012. Adicional se referencio el nuevo programa empleo incluyente que brinda beneficios económicos directo a las empresas que contraten mujeres víctimas de violencias y la ruta de atención para las mujeres víctimas de violencia. A partir de lo anterior se logró clarificar inquietudes a las empresas de acuerdo a las dinámicas propias de cada sector económico, estableciendo acuerdos para la publicación de vacantes, remisión de candidatas víctimas de violencias registradas en la agencia pública de empleo del distrito, que cumplan con los perfiles ocupacionales requeridos por las organizaciones
"</t>
  </si>
  <si>
    <r>
      <t xml:space="preserve">
DERECHOS HUMANOS: </t>
    </r>
    <r>
      <rPr>
        <sz val="10"/>
        <color rgb="FF000000"/>
        <rFont val="Arial"/>
        <family val="2"/>
      </rPr>
      <t>En el marco del empleo decente para las mujeres en sus diferencias y diversidades, se avanzó  en el dialogo y retroalimentación con las empresas inscritas en la plataforma del servicio público de empleo, respecto al Decreto 2733 del 2012.</t>
    </r>
    <r>
      <rPr>
        <b/>
        <sz val="10"/>
        <color rgb="FF000000"/>
        <rFont val="Arial"/>
        <family val="2"/>
      </rPr>
      <t xml:space="preserve">
GÉNERO: </t>
    </r>
    <r>
      <rPr>
        <sz val="10"/>
        <color rgb="FF000000"/>
        <rFont val="Arial"/>
        <family val="2"/>
      </rPr>
      <t>Teniendo en cuenta la dinámica laboral de las mujeres para acceder y permanecer  en el empleo, es necesario desarrollar estrategias particulares para la mitigación de barreras, especialmente para aquellas mujeres  identificadas como vulnerables, debido a hechos victimizartes  como violencia intrafamiliar, sexual, acoso y lesiones personales.</t>
    </r>
    <r>
      <rPr>
        <b/>
        <sz val="10"/>
        <color rgb="FF000000"/>
        <rFont val="Arial"/>
        <family val="2"/>
      </rPr>
      <t xml:space="preserve">
DIFERENCIAL: </t>
    </r>
    <r>
      <rPr>
        <sz val="10"/>
        <color rgb="FF000000"/>
        <rFont val="Arial"/>
        <family val="2"/>
      </rPr>
      <t>Debido a que la población de femenina  tiene una persistente tendencia al desempleo y permanecer en él, se hace  necesaria la implementación de políticas orientadas a la empleabilidad de la población a través de la APE del distrito, para a través de esta se propenda  por el cierre de brechas de las mujeres.</t>
    </r>
  </si>
  <si>
    <r>
      <t>DERECHOS HUMANOS:</t>
    </r>
    <r>
      <rPr>
        <sz val="10"/>
        <color rgb="FF000000"/>
        <rFont val="Arial"/>
        <family val="2"/>
      </rPr>
      <t xml:space="preserve"> A partir de los proceso de sensibilización y formación a los empresarios en torno al Decreto 2733 del 2012, se invita a la entidades a promover espacios libres de discriminación por razón de género, lo cual incida en la permanencia en el empleo formal de las mujeres en sus diferencia y diversidades.</t>
    </r>
    <r>
      <rPr>
        <b/>
        <sz val="10"/>
        <color rgb="FF000000"/>
        <rFont val="Arial"/>
        <family val="2"/>
      </rPr>
      <t xml:space="preserve">
GÉNERO: </t>
    </r>
    <r>
      <rPr>
        <sz val="10"/>
        <color rgb="FF000000"/>
        <rFont val="Arial"/>
        <family val="2"/>
      </rPr>
      <t>A partir de la identificación y análisis respecto a las barreras de empleabilidad a las se enfrentan las mujeres en sus diversidades para acceder y permanecer en un empleo, cobra vital importancia el  promover en el sector empresarial el análisis respecto a la pertinencia de algunos requisitos en la búsqueda de perfiles laborales, los cuales en algunas oportunidades están asociados a estereotipos de género o paradigmas de sectores empresariales tradicionalmente masculinizados</t>
    </r>
    <r>
      <rPr>
        <b/>
        <sz val="10"/>
        <color rgb="FF000000"/>
        <rFont val="Arial"/>
        <family val="2"/>
      </rPr>
      <t xml:space="preserve">
DIFERENCIAL: </t>
    </r>
    <r>
      <rPr>
        <sz val="10"/>
        <color rgb="FF000000"/>
        <rFont val="Arial"/>
        <family val="2"/>
      </rPr>
      <t>A partir del análisis de indicadores como participación, ocupación, desempleo, trabajo remunerado, trabajo no remunerado e ingresos laborales, en todos las mujeres están  en un contexto desfavorable en relación a los hombres, por lo tanto se debe continuar los procesos de cualificación al talento  humano de la APE, que les permitan ser multiplicadores en los diferentes espacios de dialogo con el sector empresarial respecto a la igualdad de género y la preponderancia de la autonomía económica para las mujeres.</t>
    </r>
  </si>
  <si>
    <r>
      <t xml:space="preserve">DERECHOS HUMANOS: A partir  de lo comtemplado </t>
    </r>
    <r>
      <rPr>
        <sz val="10"/>
        <color rgb="FF000000"/>
        <rFont val="Arial"/>
        <family val="2"/>
      </rPr>
      <t>como empleo digno y decente, en los espacios de diálogo con los empresarios y áreas de selección, se indicó por parte de los gestores empresariales la importancia de fortalecer los ambientes laborales libres de seximos y discriminación a razón de género, lo cual promueva que las mujeres se postulen a empleos formales y por ende avancen en la autonomía económica de las mismas
.
GÉNERO: En el marco del Decreto 2733 del 2012, se diseñó pieza de divulgación que facilite el diálogo entre las empresas y los profesionales de la Agencia pública de empleo, donde se consignaron algunas brechas que sufren las mujeres y estas como se acentúan a razón de las violencias.</t>
    </r>
    <r>
      <rPr>
        <b/>
        <sz val="10"/>
        <color rgb="FF000000"/>
        <rFont val="Arial"/>
        <family val="2"/>
      </rPr>
      <t xml:space="preserve">
DIFERENCIAL:</t>
    </r>
    <r>
      <rPr>
        <sz val="10"/>
        <color rgb="FF000000"/>
        <rFont val="Arial"/>
        <family val="2"/>
      </rPr>
      <t xml:space="preserve"> Teniendo en cuenta las diferencias y diversidades de las mujeres y las dinámicas de violencias relacionadas directamente con los estereotipos de género, se efectuó con los gestores empresariales de la Agencia análisis de contexto, que posibilite promover un dialogo empático con los empresarios en la etapa de socialización del Decreto 2733 del 2012.</t>
    </r>
  </si>
  <si>
    <t>"DERECHOS HUMANOS: Los gestores empresariales continuaron el dialogo con empresas del distrito, a las cuales se les brindo información sobre la importancia de fortalecer los ambientes laborales libres de sexismos y discriminación a razón de género, lo cual promueva que las mujeres se postulen a empleos históricamente masculinizados.
GÉNERO: Se envió correos a empresas del sector servicios, construcción y alimentos del  Decreto 2733 del 2012, para motivar a las mismas a participar en evento denominado un café  por la inclusión de las mujeres víctimas de violencia,  y propender  por la vinculación de las empresas a la plataforma del servicio público de empleo y por ende contar con nuevas vacantes para las mujeres víctimas de violencia  comprobada.
DIFERENCIAL: Teniendo en cuenta las múltiples barreras que las mujeres en sus diferencias y diversidades, presentan para acceder al empleo un formal, se llevó a cabo encuentro presencial en plaza de los artesanos con empresas del distrito, a las cuales se les explico la ruta de atención para mujeres víctimas de violencia y los beneficios económicos y tributarios que pueden recibir si, contratan mujeres víctimas de violencia. En este escenario se logró identificar nuevas empresas con puestos de trabajo disponibles a los que se remitirán candidatas, víctimas de violencia que cumplan con el perfil requerido por las organizaciones.
"</t>
  </si>
  <si>
    <t>$ 18.394.259.390</t>
  </si>
  <si>
    <t>Para la ejecución de este producto corresponde al definido en el marco de la prestación de los servicios de la Agencia de Gestión y Colocación de la Secretaria de Desarrollo Económico para todas las poblaciones, por tanto no es posible desagregar por cada población especifica.El presupuesto corresponde a lo reportado en SEGPLAN del primer trimestre de la meta plan de formar  50.000 personas en nuevas  competencias.</t>
  </si>
  <si>
    <t>Para la ejecución de este producto corresponde al definido en el marco de la prestación de los servicios de la Agencia de Gestión y Colocación de la Secretaria de Desarrollo Económico para todas las poblaciones, por tanto no es posible desagregar por cada población especifica. El presupuesto corresponde a lo reportado en SEGPLAN del primer trimestre de la meta plan de formar  50.000 personas en nuevas  competencias.</t>
  </si>
  <si>
    <r>
      <t>Desde la Subdirecciones Empleo y  Formación se continúa disponiendo un portafolio de formación laboral amplio y que incluye diversas temáticas para garantizar que las mujeres que estén interesadas en fortalecer su perfil laboral lo hagan a través de los programas de formación, inscribiéndose en los cursos de interés mientras el proceso de convocatoria esté abierto.
Por lo tanto en respuesta a la demanda laboral identificada, desde la SEF se elaboro la estrategia de formación laboral, a través de la cual en alianza con varios proveedores de formación (incluido el SENA y otros) ofrecemos una serie de cursos divididos en tres grandes temáticas: habilidades digitales, bilingüismo y formación a la medida (incluyendo habilidades blandas y habilidades técnicas).
En particular en el primer trimestre de 2022 las acciones implementadas por la Secretaría Distrital de Desarrollo Económico han incluido procesos de formación gratuita con el SENA (exclusivamente en febrero y marzo pues en enero el SENA no ofrece formación) certificando a 111 mujeres en formación complementaria, en temas asociados con habilidades digitales, bilingüismo-inglés, habilidades blandas y otras formaciones para el trabajo. De manera complementaria es importante mencionar que en total a lo largo de este primer trimestre se inscribieron en total 966 mujeres a los programas de formación programados con el SENA, naturalmente por dinámicas de deserción no necesariamente todas resultaron certificadas y algunas siguen en formación actualmente, pero hace parte de las gestiones realizadas desde la SDDE.
Para el programa de Bilingüismo denominado Hi Bogotá y ejecutado por el proveedor Kuepa, ofertado para todo público con procesos de formación gratuita en el idioma inglés, habilidades socioemocionales e inmersión laboral, durante el primer trimestre de 2022, se inscribieron 18.902 mujeres, se matricularon 4.619 y se certificaron 1.426, esto atendiendo a filtros de nivel en la convocatoria y a dinámicas de deserción presentadas durante el proceso de formación por motivos de gratuidad, virtualidad del programa y vacaciones en el mes de enero.
Para el programa de Tecnologías de la información y las comunicaciones denominado "Soy Digital"  y ejecutado por la Unión Temporal Bogotá Activa 360, con procesos de formación gratuitos en niveles básico, intermedio y avanzado de TIC incluyendo énfasis de ingles, habilidades socioemocionales y orientación laboral. Durante el primer trimestre de 2022, se certificaron 664 mujeres.
Del proceso de formación a través de LinkedIn, 59 mujeres se formaron el mes de enero 2022.
Finalmente  en cuanto  a formación en competencias blandas y transversales,  culminaron el proceso 193 mujeres.
Formadas SENA: 111
Formadas Bilingüismo: 1426
Formadas TI: 664
Formadas LinkedIn: 59
Formadas BT: 193</t>
    </r>
    <r>
      <rPr>
        <b/>
        <sz val="10"/>
        <color rgb="FF000000"/>
        <rFont val="Arial"/>
        <family val="2"/>
      </rPr>
      <t xml:space="preserve">
Total de mujeres formadas durante el primer trimestre: 2452</t>
    </r>
  </si>
  <si>
    <r>
      <t>La Subdirección de Empleo y Formación continua disponiendo de un portafolio de formación laboral amplio y que incluye diversas temáticas para garantizar que las mujeres que estén interesadas en fortalecer su perfil laboral lo hagan a través de los programas de formación, inscribiéndose en los cursos de interés mientras el proceso de convocatoria esté abierto.
A partir de lo anterior se precisa que teniendo en cuenta los requerimientos del mercado laboral se continua  con los procesos de formación laboral, a través de la  articulación con entidades  como el SENA, a partir de lo cual se ofrece una serie de cursos divididos en tres grandes temáticas: habilidades digitales, bilingüismo y formación a la medida (incluyendo habilidades blandas y habilidades técnicas).
A partir de lo anterior  para este segundo reporte de 2022 las acciones implementadas por la Secretaría Distrital de Desarrollo Económico a corte del mes de junio, han incluido procesos de formación gratuita con el SENA, certificando a  (342) mujeres en formación complementaria, en temas asociados con habilidades digitales, bilingüismo-inglés, habilidades blandas y otras formaciones para el trabajo.
En este mismo sentido se llevó a cabo la  etapa de  inscripción de las mujeres en habilidades digitales y profesionales por medio de la plataforma SkillsBuild – IBM. La cual posibilita mejorar las competencias necesarias para vincular a las mujeres al sector producto de la ciudad. De este proceso se cuenta con 58.854 mujeres registradas. Durante el mes de junio se formaron 150 personas en IBM,
Adicional se continuó los procesos de formación en competencias blandas y transversales, de lo cual 1121 mujeres culminaron el proceso a corte del mes de mayo.
Por lo anterior en formación para el segundo trimestre se cuenta con los siguientes datos: 
• Formadas SENA:342
• Formadas BT:1121
• Formadas IBM:150
Finalmente el acumulado en  formación  pertinente  para las mujeres es d</t>
    </r>
    <r>
      <rPr>
        <b/>
        <sz val="10"/>
        <color rgb="FF000000"/>
        <rFont val="Arial"/>
        <family val="2"/>
      </rPr>
      <t xml:space="preserve">e 1613 </t>
    </r>
    <r>
      <rPr>
        <sz val="10"/>
        <color rgb="FF000000"/>
        <rFont val="Arial"/>
        <family val="2"/>
      </rPr>
      <t>para este periodo.
De manera Acumulada, para el primer semestre de 2022 se cuenta con la siguiente información:
• Formadas SENA:453
• Formadas BT:1314
• Formadas IBM:150
•Formadas Bilingüismo: 1426
•Formadas TI: 664
•Formadas LinkedIn: 58 (Se ajusta que para el primer trimestre y después de confirmar la información se encuentra que no fueron 59 mujeres las formadas en LinkedIn sino 58, por ello se ajusta sobre el total acumulado)</t>
    </r>
  </si>
  <si>
    <r>
      <t xml:space="preserve">Subdirección de Empleo y Formación continúa contando con un portafolio de formación laboral que incluye diversas temáticas para garantizar que las mujeres que estén interesadas en fortalecer su perfil laboral lo hagan a través de los programas de formación, inscribiéndose en los cursos de interés mientras el proceso de convocatoria esté abierto.
A partir de lo anterior se precisa que teniendo en cuenta los requerimientos del mercado laboral se continua con los procesos de formación laboral, a través de la articulación con entidades como el SENA, a partir de lo cual se ofrece una serie de cursos divididos en tres grandes temáticas: habilidades digitales, bilingüismo y formación a la medida (incluyendo habilidades blandas y habilidades técnicas).
A partir de lo anterior para este segundo reporte de 2022 las acciones implementadas por la Secretaría Distrital de Desarrollo Económico a corte del mes de septiembre, han incluido procesos de formación gratuita con el SENA, certificando a (247 ) mujeres en formación complementaria, en temas asociados con habilidades digitales, bilingüismo-inglés, habilidades blandas y otras formaciones para el trabajo.
En este mismo sentido se llevó a cabo la  etapa de  inscripción de las mujeres en habilidades digitales y profesionales por medio de la plataforma SkillsBuild – IBM. La cual posibilita mejorar las competencias necesarias para vincular a las mujeres al sector producto de la ciudad. De este proceso se  formaron 123 personas en IBM,
Adicional se continuó los procesos de formación en competencias blandas y transversales, a 1457 de lo cual  mujeres culminaron el proceso a corte del mes de Septiembre.
Por lo anterior en formación para el tercer trimestre se cuenta con los siguientes datos:
• Formadas SENA: 247
• Formadas BT:1457
• Formadas IBM:123
* Formadas Impulso al empleo: 704
Finalmente el acumulado en formación  pertinente  para las mujeres es de </t>
    </r>
    <r>
      <rPr>
        <b/>
        <sz val="11"/>
        <color rgb="FF000000"/>
        <rFont val="Arial"/>
        <family val="2"/>
      </rPr>
      <t>2531</t>
    </r>
    <r>
      <rPr>
        <sz val="11"/>
        <color rgb="FF000000"/>
        <rFont val="Arial"/>
        <family val="2"/>
      </rPr>
      <t xml:space="preserve"> para este periodo.
De manera Acumulada, para el tercer semestre de 2022 se cuenta con la siguiente información:
• Formadas SENA:700
• Formadas BT: 2771
• Formadas IBM: 273
•Formadas Bilingüismo: 1426
•Formadas TI: 664
•Formadas LinkedIn: 58
* Formadas Impulso al empleo: 704</t>
    </r>
    <r>
      <rPr>
        <b/>
        <i/>
        <sz val="12"/>
        <color rgb="FF000000"/>
        <rFont val="Arial"/>
        <family val="2"/>
      </rPr>
      <t xml:space="preserve">
Se cuenta con un total de 6596 mujeres formadas.</t>
    </r>
  </si>
  <si>
    <r>
      <t>"Para este trimestre la Subdirección de Empleo y Formación, brindo a las ciudadanas un portafolio de programas acorde con las nuevas exigencias del mercado laboral que posibilitan fortalecer el perfil laboral de las mismas, a través de programas de formación pertinentes. En este sentido, se continuo los procesos de formación en articulación con entidades como el SENA, brindando una serie de cursos divididos en tres grandes temáticas: habilidades digitales, bilingüismo y formación a la medida (incluyendo habilidades blandas y habilidades técnicas).
               A partir de lo anterior para este reporte las acciones implementadas por la Secretaría Distrital de Desarrollo Económico a corte del mes diciembre, han incluido procesos de formación gratuita con el SENA, certificando a (338) mujeres en formación complementaria, en temas asociados con habilidades digitales, bilingüismo-inglés, habilidades blandas y otras formaciones para el trabajo. En este mismo sentido se llevó a cabo la etapa de inscripción de las mujeres en habilidades digitales y profesionales por medio de la plataforma SkillsBuild – IBM. La cual posibilita mejorar las competencias necesarias para vincular a las mujeres al sector producto de la ciudad. De este proceso se formaron 25 personas en IBM y formadas en blandas y tranversales 1219 Mujeres
Por lo anterior en formación para el cuarto trimestre se cuenta con los siguientes datos:
•        Mujeres Formadas SENA: 338
•        Mujeres Formadas BT:1217
•        Mujeres Formadas IBM:25
•        Mujeres Formadas Impulso al empleo: 785
•        Mujeres Formadas pago por resultados: 289</t>
    </r>
    <r>
      <rPr>
        <b/>
        <sz val="10"/>
        <color rgb="FF000000"/>
        <rFont val="Arial"/>
        <family val="2"/>
      </rPr>
      <t xml:space="preserve">
Para este periodo el total de mujeres  formadas es de 2654</t>
    </r>
  </si>
  <si>
    <r>
      <t>GÉNERO:</t>
    </r>
    <r>
      <rPr>
        <sz val="10"/>
        <color rgb="FF000000"/>
        <rFont val="Arial"/>
        <family val="2"/>
      </rPr>
      <t xml:space="preserve"> Atendiendo a las particularidades de las mujeres  y a los requerimientos del mercado laboral, se orienta  a las mismas para acceder  a los  programas de formación gratuita, que fortalezcan su perfil laboral en concordancia  con los requerimientos  de los sectores productivos, dando prioridad enla atención de las mujeres en los procesos de formación vigentes. </t>
    </r>
  </si>
  <si>
    <r>
      <t xml:space="preserve">GÉNERO: </t>
    </r>
    <r>
      <rPr>
        <sz val="10"/>
        <color rgb="FF000000"/>
        <rFont val="Arial"/>
        <family val="2"/>
      </rPr>
      <t>Teniendo en cuenta las demandas del mercado laboral se han fortalecido alianzas estratégicas para adelantar los proceso de formación pertinente en tecnologías de la información y bilingüismo, los cual posibilita a las mujeres en sus diferencias y diversidades, fortalecer su perfil laboral y ser más competitivas en la esfera de la empleabilidad, lo cual incide directamente en la  autonomía económica de las mujeres.</t>
    </r>
  </si>
  <si>
    <r>
      <t>GÉNERO:</t>
    </r>
    <r>
      <rPr>
        <sz val="10"/>
        <color rgb="FF000000"/>
        <rFont val="Arial"/>
        <family val="2"/>
      </rPr>
      <t xml:space="preserve">Los procesos de formación brindados desde la Subdirección de Empleo y Formación, posibilitan a las mujeres en sus diferencias y diversidades,adquirir competencias y habilidades de acuerdo a los requerimientos del mercado laboral, lo cual permite romper algunas barreras de empleabilidad y ser más competitivas en aquellos nichos de trabajo habitualmente masculinizados. </t>
    </r>
  </si>
  <si>
    <t>GÉNERO:A lo largo  de este trimestres se  promovió los procesos de formación a las mujeres en sus diferencias y diversidades, en torno a competencias y habilidades requeridas por del mercado laboral como bilingüismo y tecnologías de la información, lo cual permite ampliar las posibilidades de  inserción laboral para las mujeres en mercados emergentes como el tecnológico y financiero, donde tradicionalmente  las vacantes son ocupados por hombres</t>
  </si>
  <si>
    <t>$766.000.000,00</t>
  </si>
  <si>
    <t>$ 10.239.250.000</t>
  </si>
  <si>
    <t>$88,350,000</t>
  </si>
  <si>
    <t xml:space="preserve">Para la ejecución de este producto corresponde al definido en el marco de la prestación de los servicios de la Agencia de Gestión y Colocación de la Secretaria de Desarrollo Económico para todas las poblaciones, por tanto no es posible desagregar por cada población especifica. El presupuesto corresponde a lo reportado en SEGPLAN del primer trimestre de la meta plan de formar  50.000 personas en nuevas  competencias.
Es importante señalar que para este periodo no se ejecutaron recursos, las actividades se realizaron con los recursos ejecutados antes de ley de garantías. </t>
  </si>
  <si>
    <t>Para la ejecución de este producto corresponde al definido en el marco de la prestación de los servicios de la Agencia de Gestión y Colocación de la Secretaria de Desarrollo Económico para todas las poblaciones, por tanto no es posible desagregar por cada población especifica.El presupuesto corresponde a lo reportado en SEGPLAN del primer trimestre de la meta plan de formar 50.000 personas en nuevas competencias.</t>
  </si>
  <si>
    <t>"Para la ejecución de este producto corresponde al definido en el marco de la prestación de los servicios de la Agencia de Gestión y Colocación de la Secretaria de Desarrollo Económico para todas las poblaciones, por tanto no es posible desagregar por cada población especifica.El presupuesto corresponde a lo reportado en SEGPLAN del primer trimestre de la meta plan de formar 50.000 personas en nuevas competencias.
Primer Trimestre: 712666667
Segundo Trimestre:0
Tercer Trimestre:10239250000
Cuarto Trimestre:88350000"</t>
  </si>
  <si>
    <t>DERECHOS HUMANOS:
GÉNERO:
DIFERENCIAL - POBLACIONAL:
TERRITORIAL:</t>
  </si>
  <si>
    <t>Oscar Enrique Guzman Silva</t>
  </si>
  <si>
    <t>oguzman@shd.gov.co</t>
  </si>
  <si>
    <t>Avance en la preparación de contenidos a ser presentados en las jornadas de capacitación fiscal con enfoque de género: en lo correspondiente a análisis del trazador presupuestal y recaudo tributario con enfoque de género.</t>
  </si>
  <si>
    <t>Avance en la preparación de contenidos a ser presentados en las jornadas de capacitación fiscal con enfoque de género: en lo correspondiente al enfoque de género en las finanzas públicas, ejercicios prácticos y referentes internacionales.</t>
  </si>
  <si>
    <t>Para este trimestre se completaron las propuestas de contenidos a presentar en las jornadas de capacitación fiscal con enfoque de género a sabe: 1) boletines de resultados económicos de las mujeres; 2) reportes de trazador presupuestal presupuestal; y 3) estadísticas tributarias con enfoque de género.</t>
  </si>
  <si>
    <t>Teniendo en cuenta que las jornadas de capacitación fiscal tienen como propósito la gestión de conocimiento de los temas fiscales con enfoque de género dirigidos a la ciudadanía, academia y sector público. Estas jornadas se articularon con diversos procesos de rendición de cuentas de la entidad. Debido a lo anterior, se elaboraron y ajustaron los planes, contenidos y procesos de la rendición de cuentas de manera que aborde el enfoque de género, de derechos de las mujeres y derechos humanos. En concordancia con el plan de integridad de la administración distrital, las jornadas de capacitaciónes se realizaron en los siguientes espacios: dos talleres con funcionarias y funcionarios pùblicos y un taller abierto en medios virtuales.</t>
  </si>
  <si>
    <r>
      <t xml:space="preserve">DERECHOS HUMANOS:
GÉNERO: </t>
    </r>
    <r>
      <rPr>
        <sz val="10"/>
        <color rgb="FF000000"/>
        <rFont val="Arial"/>
        <family val="2"/>
      </rPr>
      <t>las jornadas de capacitación incluyen el enfoque de género y de derechos toda vez que sus contenidos presentan a la ciudadanía los avances de la administración sobre sus actuaciones en pro de la equidad de género y se considera que fomentan un ejercicio participativo de la ciudadanía.</t>
    </r>
    <r>
      <rPr>
        <b/>
        <sz val="10"/>
        <color rgb="FF000000"/>
        <rFont val="Arial"/>
        <family val="2"/>
      </rPr>
      <t xml:space="preserve">
DIFERENCIAL:</t>
    </r>
  </si>
  <si>
    <r>
      <t xml:space="preserve">DERECHOS HUMANOS: </t>
    </r>
    <r>
      <rPr>
        <sz val="10"/>
        <color rgb="FF000000"/>
        <rFont val="Arial"/>
        <family val="2"/>
      </rPr>
      <t>Contribuye en la categoría de participación política toda vez que brinda a la ciudadanía y especialmente a las mujeres herramientas para relacionarse activamente con el Estado. La planeación del marco teórico del cual derivan los análsis y ejercicios prácticos permite la inclusión de este enfoque.</t>
    </r>
    <r>
      <rPr>
        <b/>
        <sz val="10"/>
        <color rgb="FF000000"/>
        <rFont val="Arial"/>
        <family val="2"/>
      </rPr>
      <t xml:space="preserve">
GÉNERO: </t>
    </r>
    <r>
      <rPr>
        <sz val="10"/>
        <color rgb="FF000000"/>
        <rFont val="Arial"/>
        <family val="2"/>
      </rPr>
      <t>el diseño de las capacitaciones sobre finanzas públicas está orientado a desarrollar el enfoque de género y visibilizar sus interacciones con la sociedad civil.</t>
    </r>
    <r>
      <rPr>
        <b/>
        <sz val="10"/>
        <color rgb="FF000000"/>
        <rFont val="Arial"/>
        <family val="2"/>
      </rPr>
      <t xml:space="preserve">
DIFERENCIAL: </t>
    </r>
    <r>
      <rPr>
        <sz val="10"/>
        <color rgb="FF000000"/>
        <rFont val="Arial"/>
        <family val="2"/>
      </rPr>
      <t>El avance en la recolección de estadísticas fiscales incluye desagregaciones por niveles avaluo catastral del predio y por localidades.</t>
    </r>
  </si>
  <si>
    <r>
      <t xml:space="preserve">DERECHOS HUMANOS: </t>
    </r>
    <r>
      <rPr>
        <sz val="10"/>
        <color rgb="FF000000"/>
        <rFont val="Arial"/>
        <family val="2"/>
      </rPr>
      <t>Contribuye en la categoría de participación política toda vez que brinda a la ciudadanía y especialmente a las mujeres herramientas para relacionarse activamente con el Estado. la agenda prevista para las jornadas incluye espacios para el dialogo con ciudadanía y retroalimentación sobre los contenidos presentados.</t>
    </r>
    <r>
      <rPr>
        <b/>
        <sz val="10"/>
        <color rgb="FF000000"/>
        <rFont val="Arial"/>
        <family val="2"/>
      </rPr>
      <t xml:space="preserve">
GÉNERO: </t>
    </r>
    <r>
      <rPr>
        <sz val="10"/>
        <color rgb="FF000000"/>
        <rFont val="Arial"/>
        <family val="2"/>
      </rPr>
      <t>Los contenidos generados y que van a ser presentados en las joranadas fiscales incluyen las estadísticas de tributación, los resultados de la tropa económica y del mercado laboral con enfoque de género, de manera que amplien la perspectiva de los resultados económicos para las mujeres en la ciduad.</t>
    </r>
    <r>
      <rPr>
        <b/>
        <sz val="10"/>
        <color rgb="FF000000"/>
        <rFont val="Arial"/>
        <family val="2"/>
      </rPr>
      <t xml:space="preserve">
DIFERENCIAL: </t>
    </r>
    <r>
      <rPr>
        <sz val="10"/>
        <color rgb="FF000000"/>
        <rFont val="Arial"/>
        <family val="2"/>
      </rPr>
      <t>El avance en la recolección de estadísticas fiscales y la tropa económica incluyó desagregaciones por localidades y variables de caracterización social.</t>
    </r>
  </si>
  <si>
    <t>DERECHOS HUMANOS: Contribuye en la categoría de participación política toda vez que brinda a la ciudadanía y especialmente a las mujeres herramientas para relacionarse activamente con el Estado. los espacios de dialogo de la rendión de cuentas fueron ampliamente difundidos garantizando el derechos a la información.
GÉNERO: Los contenidos generados incluyen contenidos con enfoque de género.
DIFERENCIAL: El avance en la recolección de estadísticas fiscales y la tropa económica incluyó desagregaciones por localidades y variables de caracterización social.</t>
  </si>
  <si>
    <t>$ 50.962.379</t>
  </si>
  <si>
    <t>A la fecha se han ejecutado los gastos de personal financiados con recursos de funcionamiento y los servicios profesionales de la secretaría de hacienda orientados a la preparación de las jornadas de capacitación fiscal con enfoque de género.</t>
  </si>
  <si>
    <t>Durante este trimestre se ejecutaron los gastos de personal financiados con recursos de funcionamiento y los servicios profesionales orientados a la preparación de los contenidos que van a ser presentados en las jornadas de capacitación fiscal con enfoque de género y su articulaciòn con la rendición de cuentas.</t>
  </si>
  <si>
    <t>Durante este trimestre se ejecutaron los gastos de personal financiados con recursos de funcionamiento y los servicios profesionales orientados a la preparación de los contenidos que van a ser presentados en las jornadas de capacitación fiscal con enfoque de género y su articulación con la rendición de cuentas.</t>
  </si>
  <si>
    <t xml:space="preserve">Género
diferencial
derechos  humanos </t>
  </si>
  <si>
    <t>Javier Armando Caro - Martha Liliana Lara Méndez</t>
  </si>
  <si>
    <t>javier.caro@loteriadebogota.com
liliana.lara@loteriadebogota.com</t>
  </si>
  <si>
    <t>Se ha adelantado la consolidación de una base de datos distritar para actualizar la caracterización de los loteros y loteras del distrito con el fin  de aumentar el reconocimiento de las mujeres dentro de este grupo de valor.</t>
  </si>
  <si>
    <t>Se cuenta con una base de datos nacional de loteras y loteros, con un total de 5324 personas, sin embargo no se cuenta información de 188 personas, para las 5136 personas con que se cuenta información, se identificaron 1404 loteras y 3732 loteros.
Para la caracterización de las mujeres loteras se cuenta con las siguientes variables:
- Documentos de identificación
- Nombres y apellidos
- Variables relacionadas con la viabilidad de pertenecer a los Beneficios Económicos Periódicos.
Se debe cruzar la base de datos para obtener las mujeres loteras únicamente de Bogotá, así como consolidar más información sociodemográfica con miras a completar la caracterización.</t>
  </si>
  <si>
    <r>
      <t xml:space="preserve">DERECHOS HUMANOS: </t>
    </r>
    <r>
      <rPr>
        <sz val="10"/>
        <color rgb="FF000000"/>
        <rFont val="Arial"/>
        <family val="2"/>
      </rPr>
      <t>La lotería de Bogotá cuenta con una politica en gestión de DDHH donde uno de sus compromisos es velar por el trabajo digno, por eso la entidad cuenta con un recurso destinado a la mujer el cual se usa en actividades donde se dignifique su labor y su generó.</t>
    </r>
    <r>
      <rPr>
        <b/>
        <sz val="10"/>
        <color rgb="FF000000"/>
        <rFont val="Arial"/>
        <family val="2"/>
      </rPr>
      <t xml:space="preserve">
GÉNERO: </t>
    </r>
    <r>
      <rPr>
        <sz val="10"/>
        <color rgb="FF000000"/>
        <rFont val="Arial"/>
        <family val="2"/>
      </rPr>
      <t>Esta base de datos permite a la entidad identificar a la población mujer que hacer parte del grupo de loteros del distrito, esta caracterización permite mejorar los canales de comunicación con esllas y mejorar las acciones de acercamiento que la entidad programe.</t>
    </r>
    <r>
      <rPr>
        <b/>
        <sz val="10"/>
        <color rgb="FF000000"/>
        <rFont val="Arial"/>
        <family val="2"/>
      </rPr>
      <t xml:space="preserve">
DIFERENCIAL: </t>
    </r>
    <r>
      <rPr>
        <sz val="10"/>
        <color rgb="FF000000"/>
        <rFont val="Arial"/>
        <family val="2"/>
      </rPr>
      <t>La base de datos discrimina por generó y permite cuantificar distintas variables para conocer mejor este segmento.
TERRITORIAL:</t>
    </r>
  </si>
  <si>
    <r>
      <t xml:space="preserve">DERECHOS HUMANOS: </t>
    </r>
    <r>
      <rPr>
        <sz val="10"/>
        <color rgb="FF000000"/>
        <rFont val="Arial"/>
        <family val="2"/>
      </rPr>
      <t>La lotería de Bogotá cuenta con una Politica en Gestión de DDHH aprobada por la Junta Directiva de la entidad, donde uno de sus compromisos es velar por el trabajo digno, así como equidad e igualdad, por eso la entidad cuenta con un recurso destinado a la mujer el cual se usa en actividades donde se dignifique su labor y su género; de igual modo, se plantea apoyar a 400 loteras y loteros con Beneficios Económicos Periódicos.</t>
    </r>
    <r>
      <rPr>
        <b/>
        <sz val="10"/>
        <color rgb="FF000000"/>
        <rFont val="Arial"/>
        <family val="2"/>
      </rPr>
      <t xml:space="preserve">
GÉNERO: </t>
    </r>
    <r>
      <rPr>
        <sz val="10"/>
        <color rgb="FF000000"/>
        <rFont val="Arial"/>
        <family val="2"/>
      </rPr>
      <t>Esta base de datos permite a la entidad identificar a la población mujer que hacer parte del grupo de loteros del orden nacional, esta caracterización permite mejorar los canales de comunicación con esllas y mejorar las acciones de acercamiento que la entidad programe, así como identificar posibles beneficiarias para obtener Beneficios Económicos Periódicos.</t>
    </r>
    <r>
      <rPr>
        <b/>
        <sz val="10"/>
        <color rgb="FF000000"/>
        <rFont val="Arial"/>
        <family val="2"/>
      </rPr>
      <t xml:space="preserve">
DIFERENCIAL - POBLACIONAL: </t>
    </r>
    <r>
      <rPr>
        <sz val="10"/>
        <color rgb="FF000000"/>
        <rFont val="Arial"/>
        <family val="2"/>
      </rPr>
      <t>La base de datos discrimina por generó y permite cuantificar distintas variables para conocer mejor este segmento.</t>
    </r>
    <r>
      <rPr>
        <b/>
        <sz val="10"/>
        <color rgb="FF000000"/>
        <rFont val="Arial"/>
        <family val="2"/>
      </rPr>
      <t xml:space="preserve">
TERRITORIAL: </t>
    </r>
    <r>
      <rPr>
        <sz val="10"/>
        <color rgb="FF000000"/>
        <rFont val="Arial"/>
        <family val="2"/>
      </rPr>
      <t>Con la base actual no es posible identificar las mujeres loteras del distrito.</t>
    </r>
  </si>
  <si>
    <t>Se tiene planificado ejecutar los recursos destinados a PP Mujer y Generó en el segundo semestre de 2022, en la realización de una integración con las mujeres loteras del distrito.</t>
  </si>
  <si>
    <t>Si bien el producto es la base de datos de caracterización de la mujer lotera, se plantea utilizar la base para identificar loteras susceptibles de recibir Beneficios Económicos Periódicos.</t>
  </si>
  <si>
    <t xml:space="preserve">Subdirectora de Educación Tributaria y servicio </t>
  </si>
  <si>
    <t>ALEIDA FONSECA</t>
  </si>
  <si>
    <t>afonsecam@shd.gov.co</t>
  </si>
  <si>
    <t>Durante el primer trimestre / 2022 se adelantaron un total de 56 campañas con un total de 9.209 participantes, de los cuales 6.406 fueron mujeres, lo que nos indica una participación del 69% de mujeres en las campañas organizadas; es importante resaltar, que las mujeres vinculadas a las campañas cuentan con diversos perfiles, como lo son profesionales en diferentes disciplinas del conocimiento, docentes, empresarias y/o representantes de algunas de ellas.
Se han adelantado campañas en temas que tienen que ver con calendario tributario, actualización o creación de RIT, actualización y/o registro oficina virtual y generación de facturas para pago de impuestos dirigido a los contribuyentes y comunidad en general de la ciudad, a través de ferias de servicio, acercamientos en territorio, capacitaciones a funcionarios y aliados estratégicos (Colegios, universidades, gremios, etc.). Estos temas fueron informados a la comunidad por medio de la línea de trabajo de comunicaciones de la Oficina de Educación Tributaria, la cual diseñó tutoriales paso a paso, actualizaciones web, publicación y comunicados de interés y piezas gráficas, para los diferentes temas.
Finalmente, es de destacar, que generalmente a las actividades ofrecidas por la Oficina de Educación Tributaria desde vigencias anteriores se han vinculado en mayor porcentaje mujeres, como lo muestran los reportes entregados.</t>
  </si>
  <si>
    <t>Primero hacer claridad acerca de el porcentaje de 64%, el cual es acumulado con lo que se ha venido actualizando aproximadamente a mayo, es decir de enero a mayo., sin tener aun el consolidado individual del segundo trimestre, ya que falta información por incluir.
En el transcurso del segundo trimestre, se han adelantado 114 campañas y al día de este informe (08/07/2022) con un total de 15.994 ciudadanos atendidos (sin estar todos los datos discriminados por género), la participación de la mujer llega al 64%. 
En las campañas participaron mujeres propiestarias de predios, vehículos, trabajadoras independientes, profesionales en diferentes disciplinas del conocimento, a quienes se les orientó en temas tributarios como: medios magnéticos, impuestos ICA, Rete ICA, Vehículos, Predial, también se les enseño como crear su página virtual en la oficina virtual de la Secretaría Distrital de Hacienda, a crear el RIT.
Se adelantaron charlas, conferencias, cursos, en escenarios universitarios, de gremios, Juntas Administradoras Locales, de manera presencial y virtual, en temas de interés tributario, en los cuales se destaca mayor participación de la mujer.
Se evidencia otra vez la constante de mayor participación de la mujer en nuestras campañas.</t>
  </si>
  <si>
    <t xml:space="preserve">De las campañas adelantadas durante los primeros 9 meses del año en las que se pudo establecer participación por sexo de la persona contribuyente, se tuvo asistencia de 39,590 personas, de las cuales el 63,46% fueron mujeres.
Para el tercer trimestre del año en curso, se adelantaron campañas a través de las cuales se informó sobre creación de oficina virtual y RIT, se adelantaron charlas en las cuales se informó sobre: Calendario tributario distrital, generalidades ICA, medios magnéticos distritales, retenciones de ICA, se hizo acercamientos en territorio acercando la Secretaría de Hacienda a las localidades, allí se brindó atención e inscrpción en nueva oficina virtual, impresión de facturas de impuestos principalmente predial y vehículos, se orientó en la información que se encuentra en página de hacienda y como consultar.
Los anteriores servicios se brindaron a mujeres universitarias, amas de casa, profesionales independientes y vinculadas a empresas de gremios económicos como COREMCO, Junta Central de Contadores, Cámara de Comercio de Bogotá, microempresarias y ciudadanas en general. </t>
  </si>
  <si>
    <t xml:space="preserve">La participación de la mujer en actividades de educación tributaria para el IV trimestre del año 2022, se mantuvo por encima del 60%, alcanzando 3,861 asistentes para este periodo, en 64 actividades realizadas, para un promedio de 60 mujeres por evento.
Se informó entre otros temas sobre calendario tributario distrital, creación y actualización RIT, cambios normativos en diferentes impuestos.
En resumen de lo acontecido en el año, se tuvo participación de 29,314 mujeres para un porcentaje del 63%; la Oficina de Educación Tributaria -OET- hizo presencia en todas las localidades del distrito capital a través de la participación en ferias de servicios organizadas por la Secretaría General de la Alcaldía Mayor, por la Cámara de Comercio de Bogotá y algunas alcaldías locales, así mismo con la Unidad Móvil instalándola en barrios de la ciudad, como también haciendo presencia a través de charlas, cursos, conferencias y diplomados en universidades y gremios ubicados en Bogotá.
</t>
  </si>
  <si>
    <t xml:space="preserve">DERECHOS HUMANOS:
GÉNERO:
DIFERENCIAL:
TERRITORIAL: </t>
  </si>
  <si>
    <t xml:space="preserve">DERECHOS HUMANOS:
GÉNERO:
DIFERENCIAL - POBLACIONAL:
TERRITORIAL: </t>
  </si>
  <si>
    <r>
      <t xml:space="preserve">DERECHOS HUMANOS:
GÉNERO: </t>
    </r>
    <r>
      <rPr>
        <sz val="10"/>
        <color rgb="FF000000"/>
        <rFont val="Arial"/>
        <family val="2"/>
      </rPr>
      <t>teniendo en cuenta los espacios en los cuales se ofertan las actividades de educación tributaria (universidades y ámbitos profesionales), tanto en las incripciones, como en la asistencia, la participación de las mujeres es mayor que la de los hombres.</t>
    </r>
    <r>
      <rPr>
        <b/>
        <sz val="10"/>
        <color rgb="FF000000"/>
        <rFont val="Arial"/>
        <family val="2"/>
      </rPr>
      <t xml:space="preserve">
DIFERENCIAL - POBLACIONAL</t>
    </r>
    <r>
      <rPr>
        <sz val="10"/>
        <color rgb="FF000000"/>
        <rFont val="Arial"/>
        <family val="2"/>
      </rPr>
      <t xml:space="preserve">: a partir de la recomendación del 04 de agosto de 2022 por parte de la SDMujer, se están estableciendo las acciones que permitan la recolección de la información con enfoque diferencial -poblacional en los registros de las actividades de educación tributaria. </t>
    </r>
    <r>
      <rPr>
        <b/>
        <sz val="10"/>
        <color rgb="FF000000"/>
        <rFont val="Arial"/>
        <family val="2"/>
      </rPr>
      <t xml:space="preserve"> 
TERRITORIAL:</t>
    </r>
    <r>
      <rPr>
        <sz val="10"/>
        <color rgb="FF000000"/>
        <rFont val="Arial"/>
        <family val="2"/>
      </rPr>
      <t xml:space="preserve"> Se está avanzando a fin de establecer la localidad en la que están ubicadas las personas que asisten a las jornadas de educación tributaria, de manera que se puedan consolidar los indicadores por localidad y establecer acciones de mejora en caso de encontrarse alguna brecha. </t>
    </r>
  </si>
  <si>
    <t xml:space="preserve">DERECHOS HUMANOS:
GÉNERO: Durante todo el año 2022 la oferta de actividades de la Oficina de Educación Tributaria tuvo mayor acogida por la mujer, lo que se muestra en una participación del 63% en el acumulado 2022. 
DIFERENCIAL - POBLACIONAL: De la población participante a las actividades de educación tributaria durante el cuarto trimestre 2022 y que respondieron esta pregunta -1189 personas-, se observa que de 18 a 28 años = 85, de 29 a 39 = 179, de 40 a 50 = 334, de 51 a 60 = 318, mayor a 60 = 273.
A la pregunta "se reconoce dentro de los siguientes grupos poblacionales", respondieron 609 personas, observando que Afrodescendiente = 14, indígena = 0, Palenquera = 0, Gitana = 0, Rom = 48, Ninguno = 536, Otro = 11.  
TERRITORIAL: </t>
  </si>
  <si>
    <t>$ 12.731.000</t>
  </si>
  <si>
    <t>No se han ejecutado recursos por cuanto no se han realizado reportes.</t>
  </si>
  <si>
    <t>1) Dado que el documento Lineamientos técnicos para la lectura de la feminización de la pobreza en los diferentes ciclos de vida  fue culminado, se realizará el trámite para solicitar la finalizacion del producto y proponer uno nuevo, que incorpore tales lineamientos. En ese sentido, el proyecto 7768 Implementacion de una estrategia de acompañamiento a hogares con mayor pobreza evidente y oculta de  Bogotá, ha avanzado en la implemtnación de una estrategia de acompañamiento a hogares pobres y en pobreza emergente con jefaturas femeninas, a través del servicio Tropa Social a tu hogar. Se sugiere plantear un indicador y producto asociado a las atenciones de los hogares con jefatura feminina en pobreza evidente.</t>
  </si>
  <si>
    <t xml:space="preserve">Dado que el documento Lineamientos técnicos para la lectura de la feminización de la pobreza en los diferentes ciclos de vida  fue culminado y se realizó el trámite para solicitar la finalizacion del producto y proponer uno nuevo, que incorpore tales lineamientos. Sin embargo, la estrategia de acompañamiento a hogares con mayor pobreza evidente y oculta de Bogotá a través de  lineamientos ha avanzado bajo la orientación del marco de referencia en la  vinculación y atención  de 1.516 mujeres jefas de hogar en el logro de los compromisos acordados </t>
  </si>
  <si>
    <t>Dado que el documento Lineamientos técnicos para la lectura de la feminización de la pobreza en los diferentes ciclos de vida  fue culminado, se realizó el trámite para solicitar la finalización del producto y proponer uno nuevo, que incorpore tales lineamientos. Sin embargo, la estrategia de acompañamiento a hogares con mayor pobreza evidente y oculta de Bogotá a través de  lineamientos ha avanzado bajo la orientación del marco de referencia en la  vinculación y atención de 1.516 mujeres jefas de hogar en el logro de los compromisos acordados.</t>
  </si>
  <si>
    <t>Producto Finalizado</t>
  </si>
  <si>
    <t>DERECHOS HUMANOS:
DIFERENCIAL:
POBLACIONAL:
TERRITORIAL:</t>
  </si>
  <si>
    <t>Producto ya finalizo
DERECHOS HUMANOS:
DIFERENCIAL - POBLACIONAL:
TERRITORIAL:</t>
  </si>
  <si>
    <t>DERECHOS HUMANOS:
DIFERENCIAL - POBLACIONAL:
TERRITORIAL:</t>
  </si>
  <si>
    <t>Producto finalizado.</t>
  </si>
  <si>
    <t>Dado que el documento Lineamientos técnicos para la lectura de la feminización de la pobreza en los diferentes ciclos de vida  fue culminado, se realizará el trámite para solicitar la finalizacion del producto y proponer uno nuevo, que incorpore tales lineamientos. En ese sentido, el proyecto 7768 Implementacion de una estrategia de acompañamiento a hogares con mayor pobreza evidente y oculta de  Bogotá, ha avanzado en la implemtnación de una estrategia de acompañamiento a hogares pobres y en pobreza emergente con jefaturas femeninas, a través del servicio Tropa Social a tu hogar. Se sugiere plantear un indicador y producto asociado a las atenciones de los hogares con jefatura feminina en pobreza evidente. Esta solicitud ya esta en tramite de acuerdo al procedimiento establecido por la SDMujer y la Secretaria Distrital de Planeación.</t>
  </si>
  <si>
    <t>Subsecretaria de Políticas de Igualdad</t>
  </si>
  <si>
    <t xml:space="preserve">No aplica, toda vez que la contratación se realizará una vez finalice la ley de garantías. Por lo tanto, no hay lugar a reportar informe para el primer y segundo trimestre. </t>
  </si>
  <si>
    <t>En agosto, se dio continuidad a la etapa precontractual y se realizaron todos los ajustes y sugeridos por la Dirección de Contratación, el proceso fue aprobado en comité de contratación y se radicó versión final para aprobación y elaboración de minuta. Durante el mes de septiembre, inicia la ejecución del contrato y se realizan las primeras reuniónes con la Universidad para la revisión del cronograma, contenidos y metodología inicial de concertación.</t>
  </si>
  <si>
    <t>Durante el mes de octubre se presentó el primer informe de actividades y se realizó el primer pago de acuerdo al anexo técnico, así mismo se avanzó en el desarrollo  de los contenidos del curso No 1 "Orientación  al  servicio" una nueva perspectiva de la atención a las y los clientes , el cual tuvo dentro de su temática lo siguiente: Introducción a la orientación al servicio, Reconociendo la humanidad: De consumidoras(es) a personas, Habilidades socioemocionales para la orientación al servicio y Diseñando una estrategia de orientación con perspectiva de género. Se llevó a cabo reunión con el equipo de la UNAL y presentaron avances del curso No 1 módulos 1 y 2.
En noviembre se avanzó con la entrega y puesta en funcionamiento en la plataforma de la SDMUJER del curso  1 Orientación al servicio y el curso 2 Negociación: una estrategia para la transformación social de las mujeres el cual desarrollo dentro de su temática: Los conflictos y sus particularidades, Negociar con una misma: la clave para negociar con otras personas, Negociaciones en el ámbito laboral Elementos para practicar negociaciones en la cotidianidad, así mismo se avanzó en la revisión de los contenidos del curso 3 Liderazgo y se realizó la concertación de temática para el curso numero 4 co-diseñado con las consultivas afro.
En diciembre el contratista entregó los cursos 3 y 4 finalizados “Liderazgo de las mujeres: poner en  el  centro  la  vida,  resaltar  la  humanidad para construir conjuntamente” con la siguiente temática Diversidad de liderazgos, Autoconocimiento y autocuidado, Reconociendo el valor de la voz propia Liderazgos femeninos incluyentes y “Fortalecimiento de las capacidades para el ejercicio y protección  de los derechos de las mujeres desde una perspectiva étnico racial” que desarrollo Ambientación, Contexto, Ley 1257 y Ley 1482 Normativas para protección de mujeres negras, Herramientas para la defensa de los derechos de las mujeres negras, Derechos a la salud: Una mirada a los derechos en salud de las mujeres negras, La salud como un derecho humano y los retos de la diversidad, La salud de las mujeres negras, Autocuidado y bienestar para las mujeres negras.
Con el diseño y puesta en marcha de estos cuatro cursos se puso en manos de las mujeres nuevas herramientas que les permiten identificar no solo su perfil laboral, sino que también les permite ser lideres en la protección de sus derechos desde su diversidad. Con los conocimientos adquiridos en la toma de estos cursos las mujeres pueden tener mayor efectividad a la hora de buscar e identificar nuevas opciones laborales para su perfil, ya que pueden identificar sus fortalezas en habilidades socioemocionales, liderazgo y habilidades de comunicación asertiva en ambientes laborales. De igual manera, adquieren habilidades que les permiten navegar los espacios laborales y de generación de ingresos tales como las técnicas de negociación y la resolución de conflictos con enfoque de género. Finalmente, también se atienden las necesidades diferenciales de poblaciones afro y negras con los cursos sobre derechos de las mujeres y salud con perspectiva étnico-racial. Con el uso de estas herramientas se incentiva a las mujeres a participar en las vacantes laborales que más se acercan a sus perfiles y mantenerse activamente en los procesos de selección una vez los inician así lograr que más mujeres puedan vincularse a las ofertas laborales que se encuentran en el mercado</t>
  </si>
  <si>
    <t xml:space="preserve"> $           280</t>
  </si>
  <si>
    <t xml:space="preserve"> $               280</t>
  </si>
  <si>
    <t>*El valor ejecutado entre julio y septiembre, corresponde las actividades desarrolladas en el marco de la ejecución de los contratos listados a continuación y cuyo registro presupuestal se realizó en el mes de septiembre:
CURSOS VIRTUALES
**1020 de 2022 &lt;($280.463.582)&gt; comprometido a través del proyecto 7673. Valor que se suma a lo comprometido durante el tercer trimestre.</t>
  </si>
  <si>
    <t>*El valor ejecutado entre julio y septiembre, corresponde las actividades desarrolladas en el marco de la ejecución de los contratos listados a continuación y cuyo registro presupuestal se realizó en el mes de septiembre:
CURSOS VIRTUALES
**1020 de 2022 &lt;($280.463.582)&gt; comprometido a través del proyecto 7673. Valor que se suma a lo comprometido durante el tercer trimestre.
En el IV Trimestre se reporta el valor acumulado.</t>
  </si>
  <si>
    <t>Para la vigencia 2022, en el marco de la meta 3 del Proyecto de Inversión 7673: “Diseñar e implementar 1 estrategia para el desarrollo de capacidades socioemocionales y técnicas de las mujeres en toda su diversidad para su emprendimiento y empleabilidad”, se programó la ejecución de cinco (5) actividades: 1) Implementar la ruta de divulgación y orientación para la formación y oferta de empleo y emprendimiento de mujeres diseñada en el marco de la estrategia de emprendimiento y empleabilidad; 2) Gestionar y articular con el sector público y privado, acciones que contribuyan a la implementación del Decreto 332 del 29 de diciembre de 2020 "Por medio del cual se establecen medidas afirmativas para promover la participación de las mujeres en la Contratación del distritito Capital"; 3) Promover acciones que contribuyan a la generación de ingresos y empleo para las mujeres, conforme a la oferta de las diferentes entidades del distrito.; 4) Diseñar dos (2) programas que promuevan la autonomía económica de mujeres, en especial cuidadoras; y 5) Generar y desarrollar alianzas estratégicas que contribuyan a la implementación de la estrategia de emprendimiento y empleabilidad.
En ese sentido, para el primer trimestre de la vigencia 2022, se han ejecutado las siguientes actividades: 1) Implementar la ruta de divulgación y orientación para la formación y oferta de empleo y emprendimiento de mujeres diseñada en el marco de la estrategia de emprendimiento y empleabilidad: 1.1. Se han participado en 119 espacios territoriales, en los cuales se ha difundido la oferta de 17 programas- entre distritales y alianzas con el sector privado- de empleo, generación de ingresos y formación para mujeres. Dichos espacios incluyen: ferias comunitarias, ferias Super Cade Móvil, ferias de servicios, jornadas “Mujer Contigo en tu barrio", encuentro local de mujeres OEI, Festival Renace, jornadas de socialización con SIDICU, días de empleo &amp; emprendimiento en las manzanas del cuidado, jornadas difusión programa "Vecinas Trabajemos Juntas", presencia en las Casas de Igualdad de Oportunidades. En ese sentido, durante este trimestre se lograron 1.690 registros y 689 mujeres orientadas a través de la Ruta de Divulgación y Orientación para Mujeres.  2) Con relación a esta actividad, se continuaron con las sesiones de divulgación y resolución de inquietudes en las entidades del Distrito, con relación a la implementación del Decreto 332. Durante este trimestre, se resalta la elaboración del primer informe consolidado de los reportes remitidos por las entidades y organismos distritales frente al cumplimiento de las medidas contenidas en el Decreto 332 de 2020, el cual fue remitido a la Secretaría Jurídica Distrital. De acuerdo con la información reportada por las entidades distritales respecto del cumplimiento del Decreto 332, durante el segundo semestre del año 2021 se contrataron 29.167 mujeres en las distintas ramas económicas descritas en el Decreto. 3) Sobre esta actividad, se consolido un reporte con las entidades que participan en la Mesa EMRE, con el reporte de las metas 2021, su ejecución y avance, así como la programación de las metas del 2022. 4) Para esta actividad, no se programó ejecución durante los primeros dos meses, no obstante, se ha adelantado reuniones con Secretaría de Desarrollo Económico y Secretaría de Ambiente para coordinar mesas técnicas de análisis de lecciones aprendidas en los programas de "Mujeres que reverdecen" y "Creo en Mí". Así mismo, se ha avanzado en la recopilación bibliográfica para el diseño. 5). Con relación a esta actividad, durante el trimestre se realizaron gestiones para consolidar varias alianzas, a continuación se presentan las más relevante de acuerdo a su avance en el trabajo conjunto así: i) Colsubsidio Reunión de articulación para conocer la ruta de atención integral de la agencia de empleo y proponer ejes de trabajo conjunto para superar brechas de acceso a la ruta. ii) CEMEX Gestiones con E&amp;E y DDDP para articular alianza. CEMEX ha enviado vacantes para que la SDMujer divulgue con mujeres. DIDI FOODS Elaboración del borrador de acuerdo de colaboración y seguimiento a las gestiones para formalizar la articulación. iii) .Kuepa Elaboración del borrador de memorando de entendimiento y seguimiento a ajustes. iv) XUSS Reunión de articulación con Xuss en temas de empleabilidad y enfoque de género. Se publicaron vacantes.v) Sodexo Reuniones para presentar la propuesta de la SDMujer sobre empleabilidad y sobre asistencia técnica para implementación del enfoque de género. Se hará la difusión de vacantes.</t>
  </si>
  <si>
    <t>Para la vigencia 2022, en el marco de la meta 3 del Proyecto de Inversión 7673: “Diseñar e implementar 1 estrategia para el desarrollo de capacidades socioemocionales y técnicas de las mujeres en toda su diversidad para su emprendimiento y empleabilidad”, se programó la ejecución de cinco (5) actividades: 1) Implementar la ruta de divulgación y orientación para la formación y oferta de empleo y emprendimiento de mujeres diseñada en el marco de la estrategia de emprendimiento y empleabilidad; 2) Gestionar y articular con el sector público y privado, acciones que contribuyan a la implementación del Decreto 332 del 29 de diciembre de 2020 "Por medio del cual se establecen medidas afirmativas para promover la participación de las mujeres en la Contratación del distritito Capital"; 3) Promover acciones que contribuyan a la generación de ingresos y empleo para las mujeres, conforme a la oferta de las diferentes entidades del distrito.; 4) Diseñar dos (2) programas que promuevan la autonomía económica de mujeres, en especial cuidadoras; y 5) Generar y desarrollar alianzas estratégicas que contribuyan a la implementación de la estrategia de emprendimiento y empleabilidad.
En ese sentido, para el segundo trimestre de la vigencia 2022, se han ejecutado las siguientes actividades: 1) Implementar la ruta de divulgación y orientación para la formación y oferta de empleo y emprendimiento de mujeres diseñada en el marco de la estrategia de emprendimiento y empleabilidad: 1.1. Se han participado en 284 espacios territoriales, entre los que se encuentran ferias comunitarias, ferias de servicios, jornadas "Mujer Contigo en tu barrio", días de empleo &amp; emprendimiento en las manzanas del cuidado y CIOM, talleres hoja de vida, entre otras, en (19) diecinueve localidades. En estos espacios se llevó a cabo difusión de la Estrategia E&amp;E, de los programas activos de empleo (Empleo Joven, Ruta de Empleabilidad, Impulso al Empleo, programa CREO, Más Empleos del Sector Gastronómico, Vacantes Coca-Cola Femsa, Vacantes Cemex, Vacantes Xuss, Somos Bogotá USME, Sodexo, Diamante, Hogaru, Ardanuy Ingenería S.A, Efiservicios, Call Center - GNP, Teleperformance, Enfermeras, Colombina, WOK, WOM), generación de ingresos (Viste Tu Casa Corona, NOVAVENTA, Mujer Emprendedora &amp; Productiva), formación para el trabajo (Cursos en alianza con la UNAL, Fundación Sodexo-SENA, curso para sector de bares y restaurantes Diageo, IBM) y orientación y acompañamiento a mujeres. En ese sentido, con corte al segundo semestre se tiene un acumulado de 5.512 registros y 1.663 mujeres orientadas.2) Con relación a esta actividad, se continuaron con las sesiones de divulgación y resolución de inquietudes en las entidades del Distrito, con relación a la implementación del Decreto 332. Durante este segundo trimestre se realizaron doce (12) sesiones virtuales de Divulgación del Decreto para entidades distritales, así como de diligenciamiento de la herramienta de registro para el cumplimiento del Decreto. De igual manera, se resalta el trabajo con empresas del sector privado, que permitió llevar a cabo diez (10) sesiones virtuales de divulgación del Decreto dirigidas a los sectores económicos de construcción, transporte y almacenamiento, suministro de electricidad, gas y agua, actividades inmobiliarias, información y telecomunicaciones, industria manufacturera, comercio y reparación de vehículos, otras ramas económicas con la asistencia de 61 empresas y 82 personas.3) Sobre esta actividad, durante el segundo trimestre  se divulgo la siguiente oferta para empleo del Distrito: i) Empleo Joven; ii) Impulso al Empleo; iii) Ruta de empleabilidad, a través de correos electrónicos, mensajes de whatsapp, espacios presenciales y orientaciones telefónicas. De igual manera, se gestiono junto con la SDDE la asistencia de las cajas de compensación familiar a diferentes espacios territoriales como Manzanas del Cuidado y Casas de Igualdad de Oportunidades, con el fin de registrar a las mujeres asistentes al programa Impulso al Empleo. Adicionalmente, se realizó el taller de sensibilización para la transversalización del enfoque de género dirigido a la Agencia Pública de Empleo – Ruta de Empleabilidad, el día 21 de junio de 2022, con una participación de 45 personas. Ahora bien, desde el componente de ingresos se estructuró un documento de recomendaciones para la inclusión del enfoque de género en la ruta de empleo de la Secretaría Distrital de Desarrollo Económico. 4) Para esta actividad, se elaboró una propuesta de generación de ingresos pensada en dejar una capacidad instalada en las manzanas del cuidado a partir de la experiencia del programa “Vecinas, Trabajemos Juntas” con el propósito de fortalecer capacidades asociativas, socioemocionales y productivas en organizaciones de mujeres cuidadoras a partir de tres fases. Una primera fase de promoción de la vocación asociativa, una segunda fase de fortalecimiento organizativo y una tercera fase de fortalecimiento en cuanto a acercamiento a mercados. Esta oferta se tiene pensada para las manzanas del cuidado mediante un equipo de triadas (psicológas, mentoras, formadoras). 5). Con relación a esta actividad, durante el segundo trimestre se realizaron gestiones para promover alianzas que contribuyan a la implementación de la estrategia de emprendimiento y empleabilidad. A continuación se presentan las más relevante de acuerdo a su avance en el trabajo conjunto así: a) CEMEX: Gestiones para apoyar mujeres estudiantes del SENA para la consecución de pasantías ii) Reunión de seguimiento a la articulación. ii) Gestiones para la firma del Pacto de Ciudad por la Igualdad de Género. iii) Divulgación de vacantes; b) SODEXO: Gestiones para la divulgación de vacantes ii) Reunión seguimiento articulación, iii)  seguimiento a las vacantes divulgadas y a la participación de las mujeres en las charlas ofrecidas por la empresa. c) EL EMPLEO: i) Gestiones para avanzar en la divulgación de las vacantes, participación en taller y reunión de seguimiento. ii) Reunión de seguimiento a la articulación. d) XUSS: Reunión seguimiento a gestiones y divulgación de vacantes. e) Coca-Cola:  Gestiones de seguimiento al proceso de divulgación de vacantes. f) Colombina: Reunión para lograr alianza con la SDMujer en temas de empleabilidad e implementación de enfoque de género.</t>
  </si>
  <si>
    <t>Para la vigencia 2022, en el marco de la meta 3 del Proyecto de Inversión 7673: “Diseñar e implementar 1 estrategia para el desarrollo de capacidades socioemocionales y técnicas de las mujeres en toda su diversidad para su emprendimiento y empleabilidad”, se programó la ejecución de cinco (5) actividades: 1) Implementar la ruta de divulgación y orientación para la formación y oferta de empleo y emprendimiento de mujeres diseñada en el marco de la estrategia de emprendimiento y empleabilidad; 2) Gestionar y articular con el sector público y privado, acciones que contribuyan a la implementación del Decreto 332 del 29 de diciembre de 2020 "Por medio del cual se establecen medidas afirmativas para promover la participación de las mujeres en la Contratación del distritito Capital"; 3) Promover acciones que contribuyan a la generación de ingresos y empleo para las mujeres, conforme a la oferta de las diferentes entidades del distrito.; 4) Diseñar dos (2) programas que promuevan la autonomía económica de mujeres, en especial cuidadoras; y 5) Generar y desarrollar alianzas estratégicas que contribuyan a la implementación de la estrategia de emprendimiento y empleabilidad.</t>
  </si>
  <si>
    <t xml:space="preserve">Para la vigencia 2022, en el marco de la meta 3 del Proyecto de Inversión 7673: “Diseñar e implementar 1 estrategia para el desarrollo de capacidades socioemocionales y técnicas de las mujeres en toda su diversidad para su emprendimiento y empleabilidad”, se programó la ejecución de cinco (5) actividades: 1) Implementar la ruta de divulgación y orientación para la formación y oferta de empleo y emprendimiento de mujeres diseñada en el marco de la estrategia de emprendimiento y empleabilidad; 2) Gestionar y articular con el sector público y privado, acciones que contribuyan a la implementación del Decreto 332 del 29 de diciembre de 2020 "Por medio del cual se establecen medidas afirmativas para promover la participación de las mujeres en la Contratación del distritito Capital"; 3) Promover acciones que contribuyan a la generación de ingresos y empleo para las mujeres, conforme a la oferta de las diferentes entidades del distrito.; 4) Diseñar dos (2) programas que promuevan la autonomía económica de mujeres, en especial cuidadoras; y 5) Generar y desarrollar alianzas estratégicas que contribuyan a la implementación de la estrategia de emprendimiento y empleabilidad.
En ese sentido, para el cuarto trimestre de la vigencia 2022, se han ejecutado las siguientes actividades: 1) Implementar la ruta de divulgación y orientación para la formación y oferta de empleo y emprendimiento de mujeres diseñada en el marco de la estrategia de emprendimiento y empleabilidad: 1.1. Entre octubre y diciembre se han participado en un total de 221 espacios territoriales entre los que se encuentran ferias comunitarias, ferias de servicios, jornadas "Mujer Contigo en tu barrio", días de emprendimiento y empleabilidad en las manzanas del cuidado y CIOM, talleres hoja de vida, entre otras, en (19) diecinueve localidades. En estos espacios se llevó a cabo difusión de la Estrategia E&amp;E, de los programas activos de empleo (Empleo Joven, Ruta de Empleabilidad, Más Empleos del Sector Gastronómico, Vacantes Coca-Cola Femsa, Vacantes Sector Industrial, CREO Colsubsidio-Uniminuto, EFICACIA, Centro Nacional de Consultoría - CNC, Restaurante KANKA PERU, Vacantes XUSS, Somos Bogotá Usme, Ardanuy Ingeniería S.A., Diamante, WOK, SERVIESPECIALES, Colombina, WOM, Sodexo, Vacantes Call center – GNP, Vacantes Call center – Teleperformance, Vacantes Call center - Hoy Trabajas, Hogaru, Enfermeras un Compromiso, Elempleo.com, Securitas, POPSY, OS Ingeniería, Adidas, Cotelco, HOTEL OPERA, Restaurante ARCHIES, Restaurante RAAD ARABIAN FOOD, Calzado Barbarella, TRANSMILENIO, MASSER TERPEL, QUIROMAR, ACODRES, Pago por resultados, Comodin S.A.S, Suramérica Comercial, La Rolita, Dollarcity, Croydon, OXXO, Scotiabank, Dico S.A., Belkano - Grupo Empresarial 7, Domino´s, Fashion Park y Starbucks), programas de generación de ingresos (Viste tu casa Corona, Tupperware, Bogotá Productiva Local, Novaventa, la Cortesana y Empres@rias ZENÚ y ELENAS.) y formación para el trabajo (Cursos en alianza con la UNAL, Fundación Sodexo-SENA, curso para sector de bares y restaurantes Diageo). En ese sentido, para el cuarto trimestre se lograron 1.091 registros y 972 mujeres orientadas. Adicionalmente se realizaron tres micro eventos de socialización de resultados de la Estrategia en las localidades de San Cristóbal, Ciudad Bolívar y Rafael Uribe logrando una participación activa de las mujeres, así como de actores estratégicos en los territorios. 2) Con relación a esta actividad, durante el cuarto trimestre se adelantaron las siguientes acciones: 2.1. Se realizaron dos sesiones virtuales de divulgación del Decreto 332 de 2020 con empresas del sector privado contando con la asistencia de 21 empresas. 2.2. Se realizó sesión de acompañamiento y asistencia técnica a las Alcaldías Locales de Mártires, Kennedy, Chapinero, Engativá, Santafé y Puente Aranda, resolviendo inquietudes relacionadas con el reporte de información y aplicación del Decreto. 3) Sobre esta actividad, durante el cuarto trimestre se divulgó la siguiente oferta del Distrito en cuanto a empleo y generación de ingresos: a) Programa de Empleo Joven; b) Ruta de Empleabilidad (SDDE); c) Pago por Resultados (SDDE), a través de correos electrónicos, mensajes de whatsapp, espacios presenciales y orientaciones telefónicas. De igual manera, se gestionó junto con la SDDE la asistencia de la Corporación Organización Minuto de Dios a diferentes espacios territoriales como Manzanas del Cuidado y Casas de Igualdad de Oportunidades, con el fin de registrar a las mujeres asistentes al programa Pago por Resultados. 4) Para esta actividad, durante el cuarto trimestre, se estructuró la propuesta operativa del modelo de intervención de oferta de generación de ingresos para el 2023 en las manzanas del cuidado a partir de la conformación de duplas psicosociales de la SDMujer que trabajen de la mano con las gestoras empresariales de la Secretaría Distrital de Desarrollo Económico. De igual forma, se estructuraron los contenidos formativos relacionados con el programa piloto Vecinas, Trabajemos Juntas los cuales serán tomados como banco de contenidos para el modelo de generación de ingresos del Sistema Distrital de Cuidado. 5). Con relación a esta actividad, para el cuarto trimestre, se desarrollaron gestiones para consolidar diferentes alianzas, a continuación se presentan de acuerdo con su avance en el trabajo conjunto así: a) Fundación Texmodas i) Reunión de seguimiento a la articulación, ii) Gestiones de seguimiento a los compromisos de la articulación, referente a la oferta técnica de la Fundación a las mujeres cuidadoras, iii) Gestiones compromisos y formalización alianza, iv) Gestiones firma Memorando de Entendimiento. b) Sodexo i) Gestiones para la divulgación de vacantes y participación en ferias de empleabilidad, ii) Reunión de seguimiento articulación, iii) Participación en la socialización estrategia de emprendimiento y empleabilidad. c) Xuss i) Gestiones divulgación vacantes para el cargo de cajeras de temporada y asesoras comerciales, ii) Gestiones para la participación de la empresa en la feria laboral que se realizó en la CIOM de Teusaquillo, iii) Gestiones para la divulgación de la vacante para el cargo de Asesora Comercial, iv) Gestiones para la divulgación de la vacante para el cargo de Cajeras. d) GCO i) Gestiones para lograr articulación con esta empresa de confección y venta de ropa. e) Alkosto i) Gestiones para lograr articulación. f) Dollarcity i) Gestiones para lograr articulación, ii) Reunión articulación y seguimiento a compromisos, para promover la empleabilidad en las mujeres de Bogotá, iii) i) Gestiones de seguimiento a divulgación de vacantes. g) Coca-Cola i) Gestiones para realizar reunión de seguimiento a la articulación. h) Cemex i) Reunión de seguimiento articulación, ii) Participación en la feria laboral que se realizó en la localidad de Chapinero, iii) Taller ofrecido por Cemex sobre cargos tradicionalmente masculinizados y como las mujeres pueden aplicar a estos, iv) Gestiones divulgación de vacantes. i) Estrategia E&amp;E, Alianzas Estratégicas i) Reunión de seguimiento actividades para promover la empleabilidad en las mujeres de Bogotá. j) Proing i) Gestiones de articulación con el programa Plan Semilla de ENEL, para impulsar la contratación de mujeres en el sector eléctrico y de la construcción. k) WOM i) Reunión de seguimiento a la articulación. Se incluye una nueva alianza de generación de ingresos con ORIFLAME y se implementan las alianzas de: La Cortesana; Tigo; Expofem; Tupperware; Zenú; Fundación conectando ideas. Adicionalmente se adelantan gestiones para nuevas alianzas: ELENAS, Cemprende; Quipu Bank, Corewoman. </t>
  </si>
  <si>
    <t xml:space="preserve"> $                  841</t>
  </si>
  <si>
    <t xml:space="preserve"> $         860</t>
  </si>
  <si>
    <t xml:space="preserve"> $           863</t>
  </si>
  <si>
    <t xml:space="preserve"> $               877</t>
  </si>
  <si>
    <t>**El valor ejecutado entre enero y marzo de 2022, corresponde las actividades desarrolladas en el marco de la ejecución de los contratos listados a continuación y cuyo registro presupuestal se realizó en el mes de enero:
EQUIPO TERRITORIAL (1 líder, 10 gestoras territoriales, 1 gestora étnica)
*358 de 2022 ($82.500.000)
*184, 246, 247, 309, 399, 582, 593, 594, 595 y 868 de 2022 ($566.500.000)
*327 de 2022 ($33.990.000)
EQUIPO ALIANZAS (2 profesionales)
*186 y 808 de 2022 ($156.629.000)</t>
  </si>
  <si>
    <r>
      <t>**El valor ejecutado entre abril y junio, corresponde las actividades desarrolladas en el marco de la ejecución de los contratos listados a continuación y cuyo registro presupuestal se realizó en el mes mayo y junio:</t>
    </r>
    <r>
      <rPr>
        <b/>
        <sz val="10"/>
        <color rgb="FF000000"/>
        <rFont val="Arial"/>
        <family val="2"/>
      </rPr>
      <t xml:space="preserve">
MICROSOFT (Contrato bolsa)</t>
    </r>
    <r>
      <rPr>
        <sz val="10"/>
        <color rgb="FF000000"/>
        <rFont val="Arial"/>
        <family val="2"/>
      </rPr>
      <t xml:space="preserve">
*90547 de 2022 por un total de $16.454.619 de los cuales solo se toman para esta actividad el valor de 14 licencias de microsoft E1 para correo electrónico asociadas a los contratos de prestación de servicios que le aportan a la actividad en total &lt;($10.015.855)&gt; valor que se suma a lo comprometido en primer semestre.</t>
    </r>
    <r>
      <rPr>
        <b/>
        <sz val="10"/>
        <color rgb="FF000000"/>
        <rFont val="Arial"/>
        <family val="2"/>
      </rPr>
      <t xml:space="preserve">
OPERADOR LOGÍSTICO (Contrato Bolsa)</t>
    </r>
    <r>
      <rPr>
        <sz val="10"/>
        <color rgb="FF000000"/>
        <rFont val="Arial"/>
        <family val="2"/>
      </rPr>
      <t xml:space="preserve">
*931 de 2022 &lt;($8.120.000)&gt;  Valor que se suma a lo comprometido durante el primer trimestre.</t>
    </r>
    <r>
      <rPr>
        <b/>
        <sz val="10"/>
        <color rgb="FF000000"/>
        <rFont val="Arial"/>
        <family val="2"/>
      </rPr>
      <t xml:space="preserve">
ADICIÓN COMUNICACIONES CONVERGENTES ( pago de 7 planes de telefonía celularpor 2 meses)</t>
    </r>
    <r>
      <rPr>
        <sz val="10"/>
        <color rgb="FF000000"/>
        <rFont val="Arial"/>
        <family val="2"/>
      </rPr>
      <t xml:space="preserve">
*671 de 2021 &lt;($975.800), valor que se suma a lo comprometido en primer trimestre.
**El valor ejecutado entre enero y marzo de 2022, corresponde las actividades desarrolladas en el marco de la ejecución de los contratos listados a continuación y cuyo registro presupuestal se realizó en el mes de enero:</t>
    </r>
    <r>
      <rPr>
        <b/>
        <sz val="10"/>
        <color rgb="FF000000"/>
        <rFont val="Arial"/>
        <family val="2"/>
      </rPr>
      <t xml:space="preserve">
EQUIPO TERRITORIAL (1 líder, 10 gestoras territoriales, 1 gestora étnica)</t>
    </r>
    <r>
      <rPr>
        <sz val="10"/>
        <color rgb="FF000000"/>
        <rFont val="Arial"/>
        <family val="2"/>
      </rPr>
      <t xml:space="preserve">
*358 de 2022 ($82.500.000)
*184, 246, 247, 309, 399, 582, 593, 594, 595 y 868 de 2022 ($566.500.000)
*327 de 2022 ($33.990.000)
EQUIPO ALIANZAS (2 profesionales)
*186 y 808 de 2022 ($156.629.000)</t>
    </r>
  </si>
  <si>
    <t>*El valor ejecutado entre julio y septiembre, corresponde las actividades desarrolladas en el marco de la ejecución de los contratos listados a continuación y cuyo registro presupuestal se realizó en el mes de septiembre:
COMUNICACIONES CONVERGENTES
(contratación de 7 planes de telefonía celularpor 6 meses)
*1016 de 2022 &lt;($3.182.084), valor que se suma a lo comprometido en tercer trimestre.
OPERADOR LOGÍSTICO (Contrato Bolsa)
*931 de 2022 &lt;($8.120.000)&gt;  Valor comprometido en segundo trimestre.
ADICIÓN COMUNICACIONES CONVERGENTES ( pago de 7 planes de telefonía celularpor 2 meses)
*671 de 2021 &lt;($975.800), valor comprometido en segundo trimestre.
**El valor ejecutado entre enero y marzo de 2022, corresponde las actividades desarrolladas en el marco de la ejecución de los contratos listados a continuación y cuyo registro presupuestal se realizó en el mes de enero:
EQUIPO TERRITORIAL (1 líder, 10 gestoras territoriales, 1 gestora étnica)
*358 de 2022 ($82.500.000)
*184, 246, 247, 309, 399, 582, 593, 594, 595 y 868 de 2022 ($566.500.000)
*327 de 2022 ($33.990.000)
EQUIPO ALIANZAS (2 profesionales)
*186 y 808 de 2022 ($156.629.000)</t>
  </si>
  <si>
    <t>**El valor ejecutado entre octubre y diciembre corresponde las actividades desarrolladas en el marco de la ejecución de los contratos listados a continuación y cuyo registro presupuestal se realizó en el último trimestre:
ADICIÓN Y PRÓRROGA DE LOS CONTRATOS DE PRESTACIÓN DE SERVICIOS 735-2022 ($12.500.000) de los cuales solo se toman $6.250.000 debido a que la contratista solicitó terminación anticipada, 328-2022 ($3.733.333) Y 280-2022 ($3.502.000)
Y RECURSOS DEL PROCESO DE PAPELERÍA - CONTRATO 1127-2022 ($320.517)</t>
  </si>
  <si>
    <r>
      <t>Las actividades presentadas a continuación  se realizaron en las plazas de mercado El Carmen, Las Ferias, Fontibón, 12 de octubre, Quirigua, Restrepo, Trinidad Galán; Perseverancia, 20 de julio, Samper Mendoza, San Benito, San Carlos y Kennedy.</t>
    </r>
    <r>
      <rPr>
        <b/>
        <sz val="10"/>
        <color rgb="FF000000"/>
        <rFont val="Arial"/>
        <family val="2"/>
      </rPr>
      <t xml:space="preserve">
1. CAMPAÑA DERECHOS DE LAS MUJERES - RUTA DE ATENCIÓN A MUJERES VÍCTIMAS DE VIOLENCIA O EN RIESGO DE FEMINICIDIO: </t>
    </r>
    <r>
      <rPr>
        <sz val="10"/>
        <color rgb="FF000000"/>
        <rFont val="Arial"/>
        <family val="2"/>
      </rPr>
      <t>Se realiza recorrido por cada uno de los puestos y locales de la plaza haciendo entrega de la pieza comunicativa con la informaciòn de los derechos de las mujeres, tipos de violencia y rutas de atenciòn para mujeres vicitimas de violencias y en riesgo de femenicidio. explicando que es el Feminicidio, las clases de violencia: física, sexual, económica, psicológica y verbal, así mismo se hizo referencia a la línea púrpura donde las mujeres pueden recibir ayuda psicológica y jurídica brindada por la Casa de Igualdad de oportunidades para la mujer, haciendo referencia a que en todas las localidades hay casas de igualdad donde las mujeres pueden solicitar orientación y apoyo cuando son víctimas de violencia o cuando les vulneran sus derechos.
En general  las comerciantes atendieron la información suministrada, especialmente en lo referente a la Ruta de Atención a Mujeres Victimas de Violencia y en Riesgo de Feminicidio y la informaciòn sobre la línea Púrpura – mujeres que escuchan mujeres.</t>
    </r>
    <r>
      <rPr>
        <b/>
        <sz val="10"/>
        <color rgb="FF000000"/>
        <rFont val="Arial"/>
        <family val="2"/>
      </rPr>
      <t xml:space="preserve">
2. SE SOCIALIZA CON LAS Y LOS COMERCIANTES EL DECRETO 166/2010 POLÍTICA PÚBLICA MUJER Y EQUIDAD DE GÉNERO EN EL DISTRITO CAPITAL: </t>
    </r>
    <r>
      <rPr>
        <sz val="10"/>
        <color rgb="FF000000"/>
        <rFont val="Arial"/>
        <family val="2"/>
      </rPr>
      <t>Se</t>
    </r>
    <r>
      <rPr>
        <b/>
        <sz val="10"/>
        <color rgb="FF000000"/>
        <rFont val="Arial"/>
        <family val="2"/>
      </rPr>
      <t xml:space="preserve"> </t>
    </r>
    <r>
      <rPr>
        <sz val="10"/>
        <color rgb="FF000000"/>
        <rFont val="Arial"/>
        <family val="2"/>
      </rPr>
      <t>resalta los derechos de las mujeres consagrados en el decreto, esto con el fin de que las mujeres se reconozcan como garantes de derechos;  es importante mencionar que varias mujeres refirieron estar interesadas en recibir orientación pero sienten temor de que las personas las vean y empiecen los comentarios, por tal motivo se invitó a las comerciantes a dirigirse a la administración con el fin de ser atendidas por la profesional Psicosocial. Finalmente se invitó a las comerciantes, a ser solidarias con las mujer, a evitar la crítica y a multiplicar la información porque es importante saber que cada minuto hay muchas mujeres en riesgo de ser víctima de violencia, y si todas estamos unidas las personas agresivas y violentas no podrán continuar agrediendo a las mujeres.</t>
    </r>
    <r>
      <rPr>
        <b/>
        <sz val="10"/>
        <color rgb="FF000000"/>
        <rFont val="Arial"/>
        <family val="2"/>
      </rPr>
      <t xml:space="preserve">
3. CAMPAÑA DE CONVIVENCIA YO SOY MUJER:</t>
    </r>
    <r>
      <rPr>
        <sz val="10"/>
        <color rgb="FF000000"/>
        <rFont val="Arial"/>
        <family val="2"/>
      </rPr>
      <t xml:space="preserve"> En las plazas de mercado se llevó a cabo la Campaña  "YO SOY MUJER", con el fin de confrontar a cada una de las mujeres frente a sus logros, motivaciones, sueños, y objetivos personales, esto para invitarlas a retomar el rumbo y control de sus vidas como sujetos de derechos, consagrados en el Decreto 166/2010 PPMYEG en el Distrito Capital. Es importante mencionar que las comerciantes agradecieron la actividad realizada donde se exaltó la importancia de dedicarse tiempo, del autocuidado y de la autoestima. </t>
    </r>
  </si>
  <si>
    <r>
      <t>Para este trimestre se realiza las siguientes campañas en las plazas de mercado distritale de Carlos E. Restrepo, Kennedy, Trinidad Galán, Siete de Agosto, Santander, Doce de Octubre, Veinte de Julio, San Carlos, Samper Mendoza, San Benito y el Carmen:</t>
    </r>
    <r>
      <rPr>
        <b/>
        <sz val="10"/>
        <color rgb="FF000000"/>
        <rFont val="Arial"/>
        <family val="2"/>
      </rPr>
      <t xml:space="preserve">
4. CAMPAÑA LA ASOCIACIUON  DE MUJERES DE LA ACTIVIDAD DE PICADO DE VERDURAS:</t>
    </r>
    <r>
      <rPr>
        <sz val="10"/>
        <color rgb="FF000000"/>
        <rFont val="Arial"/>
        <family val="2"/>
      </rPr>
      <t xml:space="preserve"> se realiza capacitación al grupo de mujeres que desarrollan la actividad de picado de verduras en la plaza de mercado Quirigua en alianza con el Poyecto ESCALA y la Secretaria de Desarrollo Económico a fin de promover la organización de mujeres, como colectivo corresponsable de crecimiento  e innovación social que permite minimizar la violencia y la marginación hacia las mujeres</t>
    </r>
    <r>
      <rPr>
        <b/>
        <sz val="10"/>
        <color rgb="FF000000"/>
        <rFont val="Arial"/>
        <family val="2"/>
      </rPr>
      <t xml:space="preserve">
5</t>
    </r>
    <r>
      <rPr>
        <sz val="10"/>
        <color rgb="FF000000"/>
        <rFont val="Arial"/>
        <family val="2"/>
      </rPr>
      <t>.</t>
    </r>
    <r>
      <rPr>
        <b/>
        <sz val="10"/>
        <color rgb="FF000000"/>
        <rFont val="Arial"/>
        <family val="2"/>
      </rPr>
      <t xml:space="preserve"> CAMPAÑA SENSIBILIZACION Y ACTUALIZACION CONPES 14: </t>
    </r>
    <r>
      <rPr>
        <sz val="10"/>
        <color rgb="FF000000"/>
        <rFont val="Arial"/>
        <family val="2"/>
      </rPr>
      <t>Durante la sensibilización se promulga la igualdad de género y el reconocimiento de los derechos de las mujeres para la consecución de una igualdad efectiva y justa, se explica a las participantes y  los participantes la importancia de hacer visibles y explícitas las desigualdades e inequidades que se forman y se establecen en las relaciones sociales cotidianas en especial aquellas que se dan entre los comerciantes hombres y comerciantes mujeres y demás contextos donde se desenvuelven (relaciones familiares, de pareja).
A través de la ficha publicitaria se da información sobre la ruta de atención a mujeres víctimas de violencia, las atenciones jurídicas y psicológicas gratuitas que ofrece la Casa de Igualdad de Oportunidades para la mujer CIOM y como y en  donde acceder a estos servicios. Se explica también la atención a la que puede accederse en la Línea Púrpura. Algunas mujeres quedan gratamente sorprendidas al conocer tipos de acciones que no creían violencias que pueden ser denunciadas.</t>
    </r>
    <r>
      <rPr>
        <b/>
        <sz val="10"/>
        <color rgb="FF000000"/>
        <rFont val="Arial"/>
        <family val="2"/>
      </rPr>
      <t xml:space="preserve">
6. BIENESTAR Y SALUD PARA LAS MUJERES: </t>
    </r>
    <r>
      <rPr>
        <sz val="10"/>
        <color rgb="FF000000"/>
        <rFont val="Arial"/>
        <family val="2"/>
      </rPr>
      <t>en alianza con la secretaria Distrital de salud, en la plaza de mercado la Perseverancia se realiza la jornada de salud y bienestar para las mujeres, ofreciéndoles un spa facial y corporal como método de relajación y liberación de tensiones.</t>
    </r>
    <r>
      <rPr>
        <b/>
        <sz val="10"/>
        <color rgb="FF000000"/>
        <rFont val="Arial"/>
        <family val="2"/>
      </rPr>
      <t xml:space="preserve">
7. CAMPAÑA SENSIBILIZACION AUTOEXAMEN DEL SENO: </t>
    </r>
    <r>
      <rPr>
        <sz val="10"/>
        <color rgb="FF000000"/>
        <rFont val="Arial"/>
        <family val="2"/>
      </rPr>
      <t>Sensibilización y socialización por cada uno de los puestos de las comerciantes de las plazas, acerca de la importancia y necesidad del autoexamen de seno para prevenir y detección de cáncer de seno, para lo cual se utilizo una pieza comunicativa que explicaba como realizarse el autoexamen.</t>
    </r>
  </si>
  <si>
    <r>
      <t>En el tercer trimestre en las plazas de mercado Samper Mendoza, Restrepo y San carlos se desarolla la  campaña No. 8:</t>
    </r>
    <r>
      <rPr>
        <b/>
        <sz val="10"/>
        <color rgb="FF000000"/>
        <rFont val="Arial"/>
        <family val="2"/>
      </rPr>
      <t xml:space="preserve">
8. CAMPAÑA DE SENSIBILIZACION " AQUI ENTRAN TODOS": </t>
    </r>
    <r>
      <rPr>
        <sz val="10"/>
        <color rgb="FF000000"/>
        <rFont val="Arial"/>
        <family val="2"/>
      </rPr>
      <t>la campaña se desarrolla en cada uno de los puestos de las plazas de mercado sensibilizando a hombtres y mujeres sobre la importancia de la NO discriminación de género y orientación sexual con el reconocimiento de la pieza comunicativa alusiva al tema y campaña. Se deja publicada en un lugar visible para la comunidad en general de la plaza.
Con la socializacion y sensibilización se promueve la igualdad de género se hace enfasis con cada uno de las participantes y  los participantes sobre la importancia de hacer visibles y explícitas las desigualdades e inequidades que se forman, reconociendo las Plazas de Mercado Distritatel como territorio libre de discriminación en las actividades y comportamientos de las y los comerciantes y sus dependientes, de igual manera se sensibiliza frente a la importancia de extender ese conocimeinto en los diferentes contextos en donde desenvuelven.
.</t>
    </r>
  </si>
  <si>
    <r>
      <t>Para el 4 trimestre se desarrollan las campañas 9 y 10 en las plazas de mercado Samper Mendoza, Veinte de Julio, Cruces, Siete de Agosto, Fontibón, Santander, Perseverancia; Doce de Octubre, San Carlos, Kennedy y San Benito:
Para las campañas se elaboró diferente material didáctico el cual motiva y anima la participación de los comerciantes.</t>
    </r>
    <r>
      <rPr>
        <b/>
        <sz val="10"/>
        <color rgb="FF000000"/>
        <rFont val="Arial"/>
        <family val="2"/>
      </rPr>
      <t xml:space="preserve">
9. CAMPAÑA "RECONOCIMIENTO A TI, MUJER VALIOSA: </t>
    </r>
    <r>
      <rPr>
        <sz val="10"/>
        <color rgb="FF000000"/>
        <rFont val="Arial"/>
        <family val="2"/>
      </rPr>
      <t xml:space="preserve"> donde se resalta lo importante y valiosa que son las mujeres destacándose sus capacidades, habilidades y cualidades, donde a partir de pre saberes se identifica que las mujeres desarrollan varias actividades al tiempo, laborales, familiares y personales.</t>
    </r>
    <r>
      <rPr>
        <b/>
        <sz val="10"/>
        <color rgb="FF000000"/>
        <rFont val="Arial"/>
        <family val="2"/>
      </rPr>
      <t xml:space="preserve">
10. MUJER MARAVILLA,  TU VALES MUCHO: </t>
    </r>
    <r>
      <rPr>
        <sz val="10"/>
        <color rgb="FF000000"/>
        <rFont val="Arial"/>
        <family val="2"/>
      </rPr>
      <t>se reflexiona y se hace una analogía entre la mujer maravilla y los trabajos domésticos que realizan la gran mayoría de las mujeres, trabajo que sin ser remunerado económicamente es de gran valor para cada uno de ellos que hacen parte de una familia donde se brinda cuidado y protección a cada uno de los integrantes de las mismas.</t>
    </r>
  </si>
  <si>
    <r>
      <t xml:space="preserve">DERECHOS HUMANOS: </t>
    </r>
    <r>
      <rPr>
        <sz val="10"/>
        <color rgb="FF000000"/>
        <rFont val="Arial"/>
        <family val="2"/>
      </rPr>
      <t>En estas campañas se busca que las mujeres locatarias y visitantes de las plazas de mercado reconozcan sus derechos, se reivindiquen en ellos y se promueva la equidad de género.</t>
    </r>
    <r>
      <rPr>
        <b/>
        <sz val="10"/>
        <color rgb="FF000000"/>
        <rFont val="Arial"/>
        <family val="2"/>
      </rPr>
      <t xml:space="preserve">
GÉNERO: </t>
    </r>
    <r>
      <rPr>
        <sz val="10"/>
        <color rgb="FF000000"/>
        <rFont val="Arial"/>
        <family val="2"/>
      </rPr>
      <t>Del total de 226   personas participantes de estas campañas 212 fueron mujeres y 14 hombres.</t>
    </r>
    <r>
      <rPr>
        <b/>
        <sz val="10"/>
        <color rgb="FF000000"/>
        <rFont val="Arial"/>
        <family val="2"/>
      </rPr>
      <t xml:space="preserve">
DIFERENCIAL:
TERRITORIAL:  </t>
    </r>
    <r>
      <rPr>
        <sz val="10"/>
        <color rgb="FF000000"/>
        <rFont val="Arial"/>
        <family val="2"/>
      </rPr>
      <t>Samper Mendoza, Veinte de Julio, Cruces, Siete de Agosto, Fontibón, Santander, Perseverancia; Doce de Octubre, San Carlos, Kennedy y San Benito:</t>
    </r>
  </si>
  <si>
    <r>
      <t xml:space="preserve">DERECHOS HUMANOS: </t>
    </r>
    <r>
      <rPr>
        <sz val="10"/>
        <color rgb="FF000000"/>
        <rFont val="Arial"/>
        <family val="2"/>
      </rPr>
      <t xml:space="preserve">Se busca mediante las campañas promover la igualdad de género, que las mujeres / hombres visibilicen y reconozcan las desigualdades e inequidades que se forman y se dan en las relaciones sociales cotidianas para se disminuyan y  se erradiquen.
 </t>
    </r>
    <r>
      <rPr>
        <b/>
        <sz val="10"/>
        <color rgb="FF000000"/>
        <rFont val="Arial"/>
        <family val="2"/>
      </rPr>
      <t xml:space="preserve">
 GÉNERO: </t>
    </r>
    <r>
      <rPr>
        <sz val="10"/>
        <color rgb="FF000000"/>
        <rFont val="Arial"/>
        <family val="2"/>
      </rPr>
      <t>Se contó con la participación de 87 comerciantes de los cuales 85 fueron mujeres y 2 hombres.</t>
    </r>
    <r>
      <rPr>
        <b/>
        <sz val="10"/>
        <color rgb="FF000000"/>
        <rFont val="Arial"/>
        <family val="2"/>
      </rPr>
      <t xml:space="preserve">
 DIFERENCIAL:
 TERRITORIAL: </t>
    </r>
    <r>
      <rPr>
        <sz val="10"/>
        <color rgb="FF000000"/>
        <rFont val="Arial"/>
        <family val="2"/>
      </rPr>
      <t>Plazas de mercado distritales de Carlos E. Restrepo, Kennedy, Trinidad Galán, Siete de Agosto, Santander, Doce de Octubre, Veinte de Julio, San Carlos, Samper Mendoza, San Benito y el Carmen.</t>
    </r>
  </si>
  <si>
    <r>
      <t xml:space="preserve">DERECHOS HUMANOS: </t>
    </r>
    <r>
      <rPr>
        <sz val="10"/>
        <color rgb="FF000000"/>
        <rFont val="Arial"/>
        <family val="2"/>
      </rPr>
      <t>Se busca mediante las campañas promover la igualdad de género, que las mujeres / hombres visibilicen y reconozcan las desigualdades e inequidades que se forman y se dan en las relaciones sociales cotidianas para se disminuyan y  se erradiquen. Asi mismo, se busca dar a conocer las rutas de atención a las que se pueden acudir en un caso de servictimas de  y en riesgo de feminicidio</t>
    </r>
    <r>
      <rPr>
        <b/>
        <sz val="10"/>
        <color rgb="FF000000"/>
        <rFont val="Arial"/>
        <family val="2"/>
      </rPr>
      <t xml:space="preserve">
GÉNERO: </t>
    </r>
    <r>
      <rPr>
        <sz val="10"/>
        <color rgb="FF000000"/>
        <rFont val="Arial"/>
        <family val="2"/>
      </rPr>
      <t>Se contó con la participación de 160 comerciantes de los cuales 152 fueron mujeres y 8 hombres.</t>
    </r>
    <r>
      <rPr>
        <b/>
        <sz val="10"/>
        <color rgb="FF000000"/>
        <rFont val="Arial"/>
        <family val="2"/>
      </rPr>
      <t xml:space="preserve">
DIFERENCIAL:
TERRITORIAL: </t>
    </r>
    <r>
      <rPr>
        <sz val="10"/>
        <color rgb="FF000000"/>
        <rFont val="Arial"/>
        <family val="2"/>
      </rPr>
      <t>Plazas de mercado distritales de Carlos E. Restrepo, Kennedy, Siete de Agosto, Concordia, Perseverancia, Santander, Doce de Octubre, Veinte de Julio, San Carlos, Samper Mendoza y Ferias.</t>
    </r>
  </si>
  <si>
    <r>
      <t xml:space="preserve">DERECHOS HUMANOS: </t>
    </r>
    <r>
      <rPr>
        <sz val="10"/>
        <color rgb="FF000000"/>
        <rFont val="Arial"/>
        <family val="2"/>
      </rPr>
      <t>Se busca mediante las campañas promover la igualdad de género, que las mujeres / hombres visibilicen y reconozcan las desigualdades e inequidades que se forman y se dan en las relaciones sociales cotidianas para se disminuyan y  se erradiquen. Así mismo, se busca dar a conocer las rutas de atención a las que se pueden acudir en un caso de ser víctimas de  y en riesgo de feminicidio</t>
    </r>
    <r>
      <rPr>
        <b/>
        <sz val="10"/>
        <color rgb="FF000000"/>
        <rFont val="Arial"/>
        <family val="2"/>
      </rPr>
      <t xml:space="preserve">
GÉNERO: </t>
    </r>
    <r>
      <rPr>
        <sz val="10"/>
        <color rgb="FF000000"/>
        <rFont val="Arial"/>
        <family val="2"/>
      </rPr>
      <t>Se contó con la participación de 50 comerciantes de los cuales 47  fueron mujeres y 3 hombres</t>
    </r>
    <r>
      <rPr>
        <b/>
        <sz val="10"/>
        <color rgb="FF000000"/>
        <rFont val="Arial"/>
        <family val="2"/>
      </rPr>
      <t xml:space="preserve">
DIFERENCIAL: </t>
    </r>
    <r>
      <rPr>
        <sz val="10"/>
        <color rgb="FF000000"/>
        <rFont val="Arial"/>
        <family val="2"/>
      </rPr>
      <t>N.A.</t>
    </r>
    <r>
      <rPr>
        <b/>
        <sz val="10"/>
        <color rgb="FF000000"/>
        <rFont val="Arial"/>
        <family val="2"/>
      </rPr>
      <t xml:space="preserve">
TERRITORIAL: </t>
    </r>
    <r>
      <rPr>
        <sz val="10"/>
        <color rgb="FF000000"/>
        <rFont val="Arial"/>
        <family val="2"/>
      </rPr>
      <t>Plazas de mercado distritales de Carlos E. Restrepo, Kennedy, Siete de Agosto, Concordia, Perseverancia, Santander, Doce de Octubre, Veinte de Julio, San Carlos, Samper Mendoza y Ferias.</t>
    </r>
  </si>
  <si>
    <t>$7.488.000,00</t>
  </si>
  <si>
    <t xml:space="preserve"> $                           34.632.563</t>
  </si>
  <si>
    <t xml:space="preserve"> $                               43.290.703</t>
  </si>
  <si>
    <t>Se cita los costos incurridos en los honorarios promedio de la contratista del Equipo psicosocial que hacen las jornadas de sensibilización en las Plazas de Mercado.</t>
  </si>
  <si>
    <t>DIANA DEL PILAR ORTIZ</t>
  </si>
  <si>
    <t>dortiz@shd.gov.co</t>
  </si>
  <si>
    <t>Durante este trimestre no hay avance sobre la generación del reporte, debido a que según la meta establecida, se genera un reporte por año con la información completa de cada vigencia a corte 31 de diciembre, de acuerdo con el calendario tributario y los avances en recaudo. adicional no se han presentado vencimientos para los Impuestos predial y vehículos de acuerdo al calendario tributario 2022</t>
  </si>
  <si>
    <t xml:space="preserve">Durante este trimestre no hay avance sobre la generación del reporte, debido a que según la meta establecida, se genera un reporte por año con la información completa de cada vigencia a corte 31 de diciembre, adicional,  durante el segundo trimestre del año no se han presentado vencimientos para los Impuestos predial y vehículos de acuerdo al calendario tributario 2022. </t>
  </si>
  <si>
    <t>En el presente periodo, se presento los vencimientos de los Impuesto Predial en el mes de julio y Vehículos Automotores en el mes de agosto, por esta razon ya se esta realizando el procesamiento de los datos y de esta manera obtener la informacion de las mujeres que cumplen oportunamente con los impuestos en mencion.
Es asi como durante el ultimo trimestre del año se procedera a la construccion del reporte y su respectiva socialización.</t>
  </si>
  <si>
    <t xml:space="preserve">El reporte de recaudo de mujeres poseedoras se elaboró durante el primer este trimestre de 2023, con información del año 2022. </t>
  </si>
  <si>
    <r>
      <t xml:space="preserve">DERECHOS HUMANOS: </t>
    </r>
    <r>
      <rPr>
        <sz val="10"/>
        <color rgb="FF000000"/>
        <rFont val="Arial"/>
        <family val="2"/>
      </rPr>
      <t>El reporte contendra la información del recaudo de los impuestos predial y de vehículos, de todos los ciudadanos propietarios y/o responsables de estos impuestos en Bogotá para el año 2022.</t>
    </r>
    <r>
      <rPr>
        <b/>
        <sz val="10"/>
        <color rgb="FF000000"/>
        <rFont val="Arial"/>
        <family val="2"/>
      </rPr>
      <t xml:space="preserve">
GÉNERO: </t>
    </r>
    <r>
      <rPr>
        <sz val="10"/>
        <color rgb="FF000000"/>
        <rFont val="Arial"/>
        <family val="2"/>
      </rPr>
      <t>El reporte discrimina el recaudo tributario asociado a mujeres y a hombres de los impuestos predial y vehículos en Bogotá.</t>
    </r>
    <r>
      <rPr>
        <b/>
        <sz val="10"/>
        <color rgb="FF000000"/>
        <rFont val="Arial"/>
        <family val="2"/>
      </rPr>
      <t xml:space="preserve">
DIFERENCIAL: </t>
    </r>
    <r>
      <rPr>
        <sz val="10"/>
        <color rgb="FF000000"/>
        <rFont val="Arial"/>
        <family val="2"/>
      </rPr>
      <t>El reporte discrimina el recaudo tributario asociado a mujeres y a hombres de los impuestos predial y vehículos en Bogotá,,</t>
    </r>
  </si>
  <si>
    <r>
      <t xml:space="preserve">DERECHOS HUMANOS: Teniendo en cuenta que las fechas de los vencimientos de predial y vehículos tuvieron que ser modificadas en razón a contingencias tecnológicas, para este trimestre no se pudo contar con la consolidación de la información. Se hicieron los ajustes necesarios para garantizar a la mayoria de la población de Bogotá el pago oportuno de sus impuestos locales. 
GÉNERO: </t>
    </r>
    <r>
      <rPr>
        <sz val="10"/>
        <color rgb="FF000000"/>
        <rFont val="Arial"/>
        <family val="2"/>
      </rPr>
      <t xml:space="preserve">El reporte discrimina el recaudo tributario asociado a mujeres y a hombres de los impuestos predial y vehículos en Bogotá.
</t>
    </r>
    <r>
      <rPr>
        <b/>
        <sz val="10"/>
        <color rgb="FF000000"/>
        <rFont val="Arial"/>
        <family val="2"/>
      </rPr>
      <t xml:space="preserve">
DIFERENCIAL - POBLACIÓN: </t>
    </r>
    <r>
      <rPr>
        <sz val="10"/>
        <color rgb="FF000000"/>
        <rFont val="Arial"/>
        <family val="2"/>
      </rPr>
      <t>El reporte discrimina el recaudo tributario asociado a mujeres y a hombres de los impuestos predial y vehículos en Bogotá,</t>
    </r>
  </si>
  <si>
    <r>
      <t xml:space="preserve">DERECHOS HUMANOS: </t>
    </r>
    <r>
      <rPr>
        <sz val="10"/>
        <color rgb="FF000000"/>
        <rFont val="Arial"/>
        <family val="2"/>
      </rPr>
      <t>Con corte a agosto de 2022 aproximadamente el 86,4% de las personas propietarias de predios pudieron cumplir con sus obligaciones tributarias de forma oportuna y para vehículo fue del 77,1%. La SHD lgró superar la contingencia y garantizó a la ciudadanía el pago de sus obligaciones tributarias en un alto porcentaje.</t>
    </r>
    <r>
      <rPr>
        <b/>
        <sz val="10"/>
        <color rgb="FF000000"/>
        <rFont val="Arial"/>
        <family val="2"/>
      </rPr>
      <t xml:space="preserve">
GÉNERO</t>
    </r>
    <r>
      <rPr>
        <sz val="10"/>
        <color rgb="FF000000"/>
        <rFont val="Arial"/>
        <family val="2"/>
      </rPr>
      <t>: La consolidación de la información del recaudo del impuesto predial y el de vehículos para el año 2022 incluye la variable sexo de la persona propietaria, sin embargo para el corte de este reporte no ha terminado de ser procesada. En el siguiente reporte se contará con un Boletín técnico sobre esta temática.</t>
    </r>
    <r>
      <rPr>
        <b/>
        <sz val="10"/>
        <color rgb="FF000000"/>
        <rFont val="Arial"/>
        <family val="2"/>
      </rPr>
      <t xml:space="preserve">
DIFERENCIAL - POBLACIÓN</t>
    </r>
    <r>
      <rPr>
        <sz val="10"/>
        <color rgb="FF000000"/>
        <rFont val="Arial"/>
        <family val="2"/>
      </rPr>
      <t>: Para profundizar en este enfoque establecerán los cuadros de salida que permitan hacer la desagregación urbana y rural de los predios.</t>
    </r>
  </si>
  <si>
    <t xml:space="preserve">DERECHOS HUMANOS: el pago de los impuestos constituye un ámbito de indicadores relacionados con la autonomía económica de las mujeres y su porducción periodica es la expresión del grado de equidad o inequidad de genero en el acceso a la propiedad.
GÉNERO: Del total del recaudo de personas naturales por impuesto predial, el 34,6% corresponde a predios de propiedad exclusiva de mujeres y el 34,3% a propiedad conjunta, es decir las mujeres participan en el 68,9. Se publica en página web el boletín con información más detallada. La consolidación de la información del recaudo del impuesto predial y el de vehículos para el año 2023 incluye la variable sexo de la persona propietaria, sin embargo, para la fecha de este reporte no se ha terminado el procesamiento de la información para la elaboración del respectivo Boletín técnico sobre esta temática.
DIFERENCIAL - POBLACIÓN: Para profundizar en este enfoque establecerán los cuadros de salida que permitan hacer la desagregación por localidad urbana y rural de los predios. La localidad con mayor porcentaje de recaudo asociado a predios de propiedad de mujeres fue Teusaquillo con el 37,8% y la de menor porcentaje fue Sumapaz con el 24,1%. La localidad con mayor participación del recaudo de propiedad conjunta fue Suba (39,3%). </t>
  </si>
  <si>
    <t>CARACTERIZACIÓN POBLACIONAL P1</t>
  </si>
  <si>
    <t>CARACTERIZACIÓN POBLACIONAL P2</t>
  </si>
  <si>
    <t>CARACTERIZACIÓN POBLACIONAL P3</t>
  </si>
  <si>
    <t>CARACTERIZACIÓN POBLACIONAL P4</t>
  </si>
  <si>
    <t>Código</t>
  </si>
  <si>
    <t># Mujeres</t>
  </si>
  <si>
    <t># Hombres</t>
  </si>
  <si>
    <t>Tipo de diversidad</t>
  </si>
  <si>
    <t>PIOEG-7-4B</t>
  </si>
  <si>
    <t>PIOEG-7-1B</t>
  </si>
  <si>
    <t>Se prioriza la participación de mujeres y organizaciones con participación mayoritaria de mujeres.</t>
  </si>
  <si>
    <t>PIOEG-7-2A</t>
  </si>
  <si>
    <t xml:space="preserve">Los emprendimientos son de mujeres cabeza de familia y adultas mayores </t>
  </si>
  <si>
    <t>PIOEG-7-5B</t>
  </si>
  <si>
    <t>La asistencia no está discriminada bajo esta categoría</t>
  </si>
  <si>
    <t>PIOEG-7-3A</t>
  </si>
  <si>
    <t>PIOEG-7-1D</t>
  </si>
  <si>
    <t>Del total hogares en pobreza que son priorizados para recibir el bono de oportunidades entre octubre y diciembre de 2021, se encuentra que:
6 jefas de hogar pertenecen a grupos étnicos (4 afro y 2 indígenas)
40 jefas de hogar con discapacidad
77 mujeres en curso de vida de juventud
245 mujeres en curso de vida de adultez
167 mujeres adultas mayores
40% de las mujeres solo han cursado básica primaria
52% de las mujeres se encuentran buscando trabajo</t>
  </si>
  <si>
    <r>
      <t xml:space="preserve">A través del servicio Integración y Gestión en el Territorio “IGT”, se vincula la modalidad de desarrollo de capacidades para la generación de oportunidades, que tiene por objetivo potenciar las capacidades de las personas a través del desarrollo de actividades y procesos de cualificación y formación en el marco de tres ejes estratégicos a saber: generación de ingresos económicos, aprovechamiento del tiempo liberado y fortalecimiento del tejido social. 
La modalidad, aporta al Plan de acción de Politica Pública de Mujer y Género, a  través de su oferta con enfoque de derechos, de género, poblacional, diferencial y territorial; orientada en el acceso a oportunidades que aportan a la garantía de los derechos, a reducir las desigualdades y la feminización de la pobreza; generendo competencias para el sostenimiento económico de las personas y familias en pobreza y vulnerabilidad; facilitando el acceso democrático al deporte, los saberes y expresiones culturales y fortaleciendo el tejido social desde la cualificación de redes familiares y comunitarias.
                                                                                                                                                                                  Para este trimestre </t>
    </r>
    <r>
      <rPr>
        <sz val="10"/>
        <color theme="1"/>
        <rFont val="Arial"/>
        <family val="2"/>
      </rPr>
      <t>(octubre, noviembre y diciembre) s</t>
    </r>
    <r>
      <rPr>
        <sz val="10"/>
        <rFont val="Arial"/>
        <family val="2"/>
      </rPr>
      <t xml:space="preserve">e realizaron 18.916 atenciones a mujeres que participaron en actividades y procesos de formación y cualificación en los  tres ejes estrategicos de la modalidad. 
Número mujeres vinculadas:  18.916
Número mujeres que solicitan la vinculación:  18.916
</t>
    </r>
    <r>
      <rPr>
        <sz val="10"/>
        <color theme="1"/>
        <rFont val="Arial"/>
        <family val="2"/>
      </rPr>
      <t>Reporte cuantitativo: 100%</t>
    </r>
  </si>
  <si>
    <r>
      <rPr>
        <sz val="10"/>
        <color theme="1"/>
        <rFont val="Arial"/>
        <family val="2"/>
      </rPr>
      <t>Del total de 18.916 mujeres vinculadas a la modalidad:</t>
    </r>
    <r>
      <rPr>
        <sz val="10"/>
        <rFont val="Arial"/>
        <family val="2"/>
      </rPr>
      <t xml:space="preserve">
158 mujeres tienen orientación sexual diversa
334 mujeres están en situación de discapacidad
3.414 son mayores de 60 años
10.624 están entre 27 y 59 años
2.589 están entre 18 y 26 años
1.150 están entre 13 y 17 años
807 están entre 6 y 12 años
307 están de 0y 5 años                                 25 fuera de rango </t>
    </r>
  </si>
  <si>
    <t>A lo largo de este primer semestre de 2021, se han generado acciones  para  la inclusión de mujeres con discapacidad y cuidadoras  de PcD, a 125 personas en total, 26 cuidadores y cuidadoras y 99 personas
con discapacidad Se han iniciado nuevos cursos Acondicionamiento Físico para la Danza, Alfabetización en lectoescritura, Alfabetización Digital, Cocina Básica, Cocina Internacional Cocina Colombiana, Etiqueta, Protocolo y Servicio a la Mesa y Servicio al Cliente en la Organización,  se continúa atendiendo a cursos que habían iniciado en el año anterior los cuales se encuentran en etapa productiva o práctica como el Operario en Panadería y Operario en Empaque y Embalaje.
En este semestre se da finalización al Curso titulado de Operario de Cuidado Básico para personas con dependencia funcional dirigido a cuidadores y cuidadoras de personas con discapacidad, con una duración de seis meses con fases de formación teórica y práctica, que proporciona herramientas para el desempeño del rol de cuidado, y fomenta del mismo modo prácticas de autocuidado, de manejo de estrés y de emociones, para este año en el mes de mayo se da la ceremonia de reconocimiento a estas personas que finalizaron el curso IV en el mes de mayo y para el mes de junio se encuentra organizando para el grupo número V.
Otra acción es la articulación con el SENA, donde se brindó en este semestre apoyo en el taller de habilidades sociales, comunicación asertiva y regulación emocional para personas con discapacidad, cuidadores y cuidadoras que se encuentran adelantando cursos por medio del CADIS para de esta manera lograr generar herramientas en el fortalecimiento de estas capacidades.
De igual manera desde la modalidad del servicio CADIS se ha brindado preparación y acompañamiento para entrevistas de trabajo en el Grupo Éxito para iniciar su etapa de práctica que fueron 7 personas y 1 persona más en la empresa HBR pertenecientes al Curso de Empaque y Embalaje. Se lideró un proceso de selección que incluía la convocatoria de todas las personas que finalizaron el curso de Operario de cuidado básico para personas con dependencia funcional de los grupos del I al IV que eran quienes ya contaban con su certificación por parte del SENA y el reconocimiento por parte de la SDIS para elegir a 4 personas con intención de vinculación laboral para que fueran parte del talento humano de la SDIS, del Proyecto de Discapacidad 7771 como instructores de Renacer, en la actualidad 4 cuidadoras ya iniciaron actividades laborales.
Otra de las acciones es la creación de la Ruta de Empleabilidad compuesta por 3 talleres de orientación ocupacional e inclusión así: 1. Preparación vida laboral: consiste en sensibilizar al buscador del empleo acerca de las etapas que componen el proceso de selección y cómo mejorar su desempeño en dicho proceso. 2. Mi trabajo, Mi proyecto: que consiste en reconocer el trabajo como una de las diferentes áreas de desarrollo psico-social del ser humano, identificar fortalezas y debilidades con el objetivo de planificar y encontrar estrategias que permitan consolidar un proyecto de búsqueda de empleo y 3. Regulación emocional y manejo de ansiedad
Ademan  de  la continuidad a la permanente búsqueda que demanda esta acción de la Estrategia de Fortalecimiento a la Inclusión-EFI-, tras Empresas y entidades, organizaciones, instituciones, pertenecientes al sector privado, públicas, sus familias y cuidadores(as). En esta línea, se hace visible una mayor participación territorial con entidades Comerciales, Públicas y Privadas de localidades como las de Bosa, Fontibón, San Cristóbal, Puente Aranda, Antonio Nariño, Los Mártires, Engativá, Suba y Ciudad Bolívar. 
Así mismo se resalta adicionalmente el Ejercicio realizado la Instituciones Educativas en convenio con la secretaria de Educación Distrital en donde, con la oferta de equipos interdisciplinarios, atiende niños y niñas y adolescentes con discapacidad y distintos requerimientos de Sistemas de Apoyo, específicamente en las Localidades de Rafael Uribe-Uribe y Suba.</t>
  </si>
  <si>
    <t xml:space="preserve">Durante  la vigencia del trimestre se tuvo en cuenta los avances registrados entre los meses que  de Julio a septiembre, tiempo durante el cual se articularon procesos  al objetivo construir una Red de Empresarios incluyentes a partir de la configuración de nodos y procesos individuales, en pro del fortalecimiento para mujeres en el entorno laboral y fortalecimiento de procesos de inclusión,  dichas acciones fueron 
Apoyo, en la búsqueda de los perfiles solicitados por la empresa, análisis de barreras y facilitadores para la inclusión de personas con discapacidad, acompañamiento al proceso de selección, acompañamiento a firma de contrato e inducción al puesto de trabajo, desarrollo de ejercicios de sensibilización y toma de conciencia (Acercamiento a la Lengua de Señas Colombiana)
Por otro lado, dentro de  las estrategias de la EFI en el entorno productivo, que  fortaleció  fueron :   
• La EFI compartió los perfiles solicitados por las empresas, para que la subdirección identificara la población que contaban con los requisitos de las vacantes y así poderlos postular, se  realizó invitación a la feria de productividad de emprendimiento al parque y se envió link de inscripción respectivo.
Es importante resaltar, que a lo largo del periodo del reporte se evidenció a través de los seguimientos realizados en los entornos laborales y productivos, un aumento de empresas pertenecientes al sector de los servicios, que aperturaron su oferta de vacantes en beneficio de las personas con alguna discapacidad, mostrándose como un área en donde las organizaciones comerciales ven en sus capacidades un potencial para su fuerza laboral, destacando entre las de mejor disponibilidad  frente a las acciones de fortalecimiento, tal como se registra en el presente informe. Así mismo, se llevaron a cabo procesos de sensibilización y toma de conciencia, donde se reporta la participación de 789 personas que llevan a transformar los imaginarios colectivos de instituciones educativas Distritales de Localidades de San Cristóbal, Puente Aranda, Engativá, Fontibón, Usaquén y Bosa. IMPORTANTE COLOCAR NÚMERO DE MUJERES INCLUIDAS LABORALMETE  POR FAVOR </t>
  </si>
  <si>
    <t>Se tiene la vinculación de una persona Trans con discapacidad, que está incluida efectivamente en el cuarto trimestre de la vigencia 2021 en el entorno productivo laboral.</t>
  </si>
  <si>
    <t>La Secretaría de la Mujer no dio lineamiento ante el tema.</t>
  </si>
  <si>
    <t xml:space="preserve">Se busca que la vinculación de mujeres sea tanto en Mano de obra calificada y Mano de obra no calificada. </t>
  </si>
  <si>
    <t xml:space="preserve">Se busca que la vinculación de mujeres sea tanto en Mano de obra calificada y Mano de obra no calificada, en cada uno de los proyectos. </t>
  </si>
  <si>
    <t>Este documento define los mecanismos de vinculación sociolaboral, desde la perspectiva de género, con enfoque diferencial e incluyente.</t>
  </si>
  <si>
    <t>PIOEG-4-2A</t>
  </si>
  <si>
    <t>Las mujeres participantes del programa pueden encontrarse en condición de vulnerabilidad por ser madres cabeza de familia o enfrentarse a dificultades para ingresar al mundo laboral por su rol y condición de género. Por esta razón, se tiene en cuenta un enfoque diferencial que promueva la participación y la inclusión de las mujeres en situación de vulnerabilidad en los talleres de empleabilidad y emprendimiento, que fortalezca sus habilidades para el acceso al mercado laboral y la generación de ingresos en el marco de la legalidad.</t>
  </si>
  <si>
    <t>**181</t>
  </si>
  <si>
    <t>**Las metodologías diseñadas y utilizadas en los procesos de formación, talleres y actividades de Casa Libertad están basadas en un componente teórico que resultan en un componente práctico que aborda las necesidades de la población pospenada y que busca generar una apropiación y aprehención de los contenidos identificados desde el componente teórico. Dentro de esta estructuración y diseño teórico-práctico, se consideran las necesidades propias de la población femenina de forma que se icnluyan dentro de la implementación de los diferentes servicios y acciones del programa.</t>
  </si>
  <si>
    <t>PIOEG-7-2B</t>
  </si>
  <si>
    <t xml:space="preserve">Dado que los talleres estuvieron enfocados en las dimensiones familiar e individual del programa Casa Libertad, se tiene en cuenta un enfoque diferencial a las mujeres que participaron con el fin de mejorar su habilidades y conocimientos, dado que muchas veces son madres cabeza de familia y sufren efectos particulares por la prisionalización de acuerdo a su rol de género y posición en la familia. </t>
  </si>
  <si>
    <t xml:space="preserve">Las metodologías utilizadas para los procesos de formación y sensibilización están basadas en un componente teórico en el que se aborda las temáticas a exponer y un componente práctico, en el cual se busca generar una apropiación y aprehensión de los contenidos identificados desde el componente teórico. Adicionalmente, están estructurados de forma que se empodere a las mujeres participantes acerca de su sexualidad y su rol dentro de los subsistemas familiares. Se resalta la sensibilización realizada en derecho a una vida libre de violencias enfocado para mujeres pospenadas. </t>
  </si>
  <si>
    <t>**261</t>
  </si>
  <si>
    <t>`</t>
  </si>
  <si>
    <t>Acumulado 2022</t>
  </si>
  <si>
    <t>Desarrollo Económico, Industria y Turismo</t>
  </si>
  <si>
    <t>Se programará para el III Trimestre.</t>
  </si>
  <si>
    <t>Se realizará en el contexto de la conmemoración del Día de la Mujer Rural</t>
  </si>
  <si>
    <t>PIOEG-4-1A</t>
  </si>
  <si>
    <t xml:space="preserve">Realizar evento de socialización de estrategias de fortalecimiento de la autonomía económica y derecho al trabajo de las mujeres </t>
  </si>
  <si>
    <t>Evento de socialización de estrategias de fortalecmiento de la autonomía económica y derecho al trabajo de las mujeres realizado</t>
  </si>
  <si>
    <t>Se realizó en el marco de conmemoración del Día Internacional de las Mujeres Rurales con un punto específico de la Secretaría de la Mujer hablando de los derechos laborales de las mujeres y además con otro punto específico de Mi Banco, quien dio alternativas de ahorro y financiamiento para las mujeres.</t>
  </si>
  <si>
    <t>Se invitó a la Secretaría de la Mujer para que sensibilizara a los funcionarios y funcionarias de la entidad en cuanto a los derechos laborales con el enfoque en diferencias y diversidades.</t>
  </si>
  <si>
    <t xml:space="preserve">Realizar talleres y asesorias a mujeres que trabajan en plazas de mercado y vendedoras ambulantes en elaboración de planes de negocio y educación financiera que les permita fortalecer habilidades para la gestión de negocios y la generación de ingresos. </t>
  </si>
  <si>
    <t xml:space="preserve">Número de talleres y asesorias a mujeres que trabajan en plazas de mercado y vendedoras ambulantes en elaboración de planes de negocio y educación financiera que les permita fortalecer habilidades para la gestión de negocios y la generación de ingresos realizados. </t>
  </si>
  <si>
    <t>Se esta desarrollando con Subdirección de Formación y Empleabilidad.</t>
  </si>
  <si>
    <t>Dentro de la ruta de formación integral que maneja la entidad se dictan diferentes módulos, uno de ellos está relacionado con la educación financiera, el cual consiste en una jornada de 3 horas aproximadamente, en esta oportunidad se realizaron las jornadas los días 29 junio, 30 de junio, 6 de julio, 13, 15, 20 y 27 de septiembre, en dichas jornadas se vieron beneficiadas 93 mujeres en total.</t>
  </si>
  <si>
    <t>PIOEG-4-2B</t>
  </si>
  <si>
    <t xml:space="preserve">Implementar escuelas de campo en la ruralidad de Bogotá con mujeres rurales acompañadas en procesos de fortalecimiento productivo </t>
  </si>
  <si>
    <t xml:space="preserve">Número de escuelas de campo implementadas en la ruralidad de Bogotá con mujeres acompañadas en procesos de fortalecimiento productivo. </t>
  </si>
  <si>
    <t>Se agendaron 2 sesiones. La primera el 23 de julio de 2022 con mujeres rurales de la localidad de Chapinero y la segunda el 6 de agosto con mujeres productoras de la localidad de Usme. Dadas sus fechas, se reportarán resultados en Trimestre III</t>
  </si>
  <si>
    <t>Se realizó una Escuela de Campo sobre la equidad de género y los derechos económicos de las mujeres rurales con productoras agropecuarias de la localidad de Usme afiliadas a ASOPROCAMPO Bogotá.</t>
  </si>
  <si>
    <t>Se logró realizar únicamente una sesión reportada en el 3er trimestre dado que las condiciones de espacio, bolsas logísitcas de las entidades en cuestión y otros no fueron aptas para llevar a cabo el ejercicio. Lo anterior, también teniendo en cuenta las expectativas de las productoras de contar con transporte y refrigerio para realizar la actividad.</t>
  </si>
  <si>
    <t xml:space="preserve">La totalidad de participantes se autoidentifican como campesinas y habitan en la zona rural de la localidad de Usme. </t>
  </si>
  <si>
    <t>Esta actividade está en proceso y se terminará de desarrollar en el segundo semestre.</t>
  </si>
  <si>
    <t>Los procesos de formación se están desarrollando en este momento y se finalizarán a principios de diciembre. Sin embargo, compartimos un avance en la capacitación que se le ha hecho a diversas mujeres para su formalización.</t>
  </si>
  <si>
    <t>Dentro del proceso de acompañamiento y seguimiento para el fortalecimiento de Prestadores de Servicios Turísticos, se garantizó la participación de 7 empresas que fuesen lideradas o gerenciadas por mujeres. Quienes participaron en estas asesorías y acompañamientos, hicieron parte de cursos de fortalecimiento en el 2021 y 2022, y este acompañamiento era con la voluntad y disposición de la empresa.</t>
  </si>
  <si>
    <t>Formalizar mujeres con emprendimientos/organizaciones de vocación turística en el Distrito.</t>
  </si>
  <si>
    <t>Con corte al tercer trimestre se cumple con la formalización de 8 emprendimientos de mujeres. Al cierre del 2do trimestre se formalizaron 3 y en este tercer trimestre se formalizaron 5 (1 en julio y 4 en agosto).</t>
  </si>
  <si>
    <t>La actividad no tiene programación para el presente periodo.</t>
  </si>
  <si>
    <t xml:space="preserve">Diseñar e implementar estrategias de articulación público - privada para la cualificación de competencias laborales para las mujeres en sus diferencias y diversidad. </t>
  </si>
  <si>
    <t>Estrategia de articulación público privada para la cualificación de competencias laborales para las mujeres en sus diferencias y diversidades diseñada.</t>
  </si>
  <si>
    <t>Con el área de emprender del Instituto se estan realizando articualciones para fortalecer los emprendimientos de las y los jóvenes, en el momento tres emprendimiento  liderados por mujeres jóvenes estan siendo promocionados y participaran en el evento de mujer habitante de calle , promovido por la Sdmujer, alli se mostraran las iniciativas de las chicas.</t>
  </si>
  <si>
    <t xml:space="preserve">Se actualiza el Manual Operativo de Educación en donde se definen las Entidades con las cuales se han desarrollado articulaciones en talleres y convenios para las mujeres y población en general. A esta estrategia se vincularon en 2022 2371 personas de las cuales 1200 fueron mujeres. IDIPRON establece alianza con el SENA para la formación técnica de las y los beneficarios del Instituto. </t>
  </si>
  <si>
    <t>en las iniciativas participan mujeres diversas, tanto de espacios territoriales, indigenas, AFRO, ex habitantes de calle y en riesgo de estarlo.</t>
  </si>
  <si>
    <t xml:space="preserve">Se incluyen personas con discapacidad, LGBTI, personas con pertenencia étnica y afrodescendientes </t>
  </si>
  <si>
    <t>Cualificar mujeres con discapacidad en competencias laborales y sociales a través de la articulación público-privada</t>
  </si>
  <si>
    <t>Número de mujeres con discapacidad cualificadas en competencias laborales y sociales en articulación público privada.</t>
  </si>
  <si>
    <t>Para este trimestre no se inició la implementación de la actividad.</t>
  </si>
  <si>
    <t xml:space="preserve">De las 187 mujeres que participaron en la cualificación de competencias laborales, 108 son personas cuidadoras de personas con discapacidad, mientras qué 79 son personas con discapacidad. 
De las 108 personas cuidadoras, 23 participan en cursos de primeros auxilios y 21 en los de cuidador experto. Las demás personas desarrollan cursos de cocina, masaje, pintura, entre otros. Las mujeres se encuentran entre los 19 y 81 años de edad.
Por otro lado, las mujeres con discapacidad desarrollan cursos de cocina básica y servicio al cliente. 
</t>
  </si>
  <si>
    <t>Por inconvenientes administrativos, el área se encuentra en proceso de recopilación de información para la elaboración del reporte.</t>
  </si>
  <si>
    <t>De las 108 mujeres cuidadoras, todas se reconocen como heterosexual y 2 como mujeres negras, mulatas.
Las 79 mujeres con discapacidad que participan en la cualificación de sus competencias tienen las siguientes discapacidades: 
Física: 10
Mental:7
Auditiva:8
Cognitiva: 46
Múltiple 8
Todas se reconocen como heterosexual y 5 no informan y 1 se reconoce como negra, mulata.
Si bien, el centro de atención del CADIS se encuentra en la Localidad de los Mártires, se realiza atención a mujeres pertenecientes a todas las localidades. La localidad que mayor presencia tiene es Ciudad Bolívar, seguida de Chapinero. Engativá, y Rafael Uribe Uribe. Las localidades con menos participación son Santa Fé, Antonio Nariño y Teusaquillo.</t>
  </si>
  <si>
    <t>Estructura Sello Distrital de Igualdad de Género</t>
  </si>
  <si>
    <t>Plan de trabajo</t>
  </si>
  <si>
    <t>Avance cuantitativo 2023</t>
  </si>
  <si>
    <t>Descripción Avance Cualitativo 2023</t>
  </si>
  <si>
    <t>Descripción de diversidades y diferencias 2023</t>
  </si>
  <si>
    <t>ETG / PIOEG</t>
  </si>
  <si>
    <t>Dimensión MIPG / Derechos</t>
  </si>
  <si>
    <t>Categoría</t>
  </si>
  <si>
    <t>Nivel de la actividad
(básico, intermedio, avanzado)</t>
  </si>
  <si>
    <t>Actividades</t>
  </si>
  <si>
    <t>Aclaraciones de la actividad</t>
  </si>
  <si>
    <t>Fórmula del indicador</t>
  </si>
  <si>
    <t>I trimestre</t>
  </si>
  <si>
    <t>II trimestre</t>
  </si>
  <si>
    <t>III trimestre</t>
  </si>
  <si>
    <t>IV trimestre</t>
  </si>
  <si>
    <t>OBSERVACIONES ENTIDAD</t>
  </si>
  <si>
    <t>PLAN_DE_IGUALDAD_DE_OPORTUNIDADES_PARA_LA_EQUIDAD_DE_GÉNERO</t>
  </si>
  <si>
    <t>MUJERES</t>
  </si>
  <si>
    <t>DERECHO_AL_TRABAJO_EN_CONDICIONES_DE_IGUALDAD_Y_DIGNIDAD</t>
  </si>
  <si>
    <t>FORTALECIMIENTO_DE_CAPACIDADES_LABORALES</t>
  </si>
  <si>
    <t xml:space="preserve">Implementar una estrategia de articulación público - privada Distrital para la cualificación de competencias laborales para las mujeres en sus diferencias y diversidad. 
</t>
  </si>
  <si>
    <t xml:space="preserve">La SDMujer implementará estrategias para el desarrollo de capacidades socioemocionales y técnicas  de las mujeres en toda su diversidad para su emprendimiento y empleabilidad.
</t>
  </si>
  <si>
    <t xml:space="preserve">Porcentaje de implementación de una estrategia de articulación público - privada Distrital para la cualificación de competencias laborales para las mujeres en sus diferencias y diversidad. 
</t>
  </si>
  <si>
    <t>Número de componentes ejecutados de la  estrategia de articulación público - privada Distrital para la cualificación de competencias laborales para las mujeres en sus diferencias y diversidad. / Número de componentes programados de la estrategia de articulación público - privada Distrital para la cualificación de competencias laborales para las mujeres en sus diferencias y diversidad. * 100</t>
  </si>
  <si>
    <t>GÉNERO: La Implementación de la Estrategia de Emprendimiento y Empleabilidad contribuye a la materialización del enfoque de género, fortaleciendo las capacidades socioemocionales de las mujeres cuidadoras de la ciudad, esto se logra a través de los procesos de divulgación y orientación de las ofertas de empleo y emprendimiento que ha consolidado la Estrategia a través de alianzas con el sector público y privado, acercando a las mujeres la información que les permita empoderarse y mejorar su calidad de vida.
Así mismo, desde el trabajo desarrollado en las 19 localidades de la ciudad, a través de la atención presencial por parte del equipo territorial de la Estrategia, en  manzanas de cuidado, casas de igualdad,  participación en ferias de empleo y emprendimiento organizadas por los actores en el territorio, se pretende llevar las ofertas  a las mujeres, disminuyendo la desinformación y eliminando las barreras de acceso a las diferentes oportunidades, ocasionada en gran medida por la multiplicidad de ocupaciones que atienden desde el rol de cuidadoras. 
La Estrategia busca fortalecer las capacidades de las mujeres, que les permita modificar las relaciones de poder con los hombres, haciéndolas participes del modelo de habilidades socioemocionales, aplicados en las manzanas de cuidado, que les brinda herramientas básicas para negociar en diferentes contextos, elaborar hojas de vida, aprender a comunicarse de manera asertiva, prepararlas para presentar entrevistas, entre otras, lo que les permite facilitar el acceso y permanencia a oportunidades de empleo y generación de ingresos.</t>
  </si>
  <si>
    <t xml:space="preserve">GÉNERO: La implementación de la Estrategia de Emprendimiento y Empleabilidad, contribuye a eliminar barreras de acceso a la información para las mujeres, a través de los proceso de difusión que hace el equipo territorial, de la ruta de divulgación y orientación para la formación y oferta de empleo y emprendimiento de mujeres, en las manzanas de cuidado, casas de igualdad de oportunidades, ferias de empleo y emprendimiento organizadas por los actores en el territorio entre otros;  Permitiendo  que las mujeres puedan tener acceso a la información de primera mano, las ofertas se llevan en un portafolio que contiene las ofertas en  oportunidades de empleo, generación de ingresos desde casa,  cursos de formación y programas del distrito;  Las mujeres que no pueden acercarse a las instalaciones de la SDMujer son orientadas a través de línea telefónica y WhatsApp.
Igualmente a través del trabajo que hace la Estrategia de Emprendimiento y Empleabilidad en articulación con empresa privada y entidades del distrito, con las cuales busca alianzas en diferentes campos de acción del mundo laboral y de generación de ingresos, las mujeres en su diversidad pueden acceder a estas oportunidades  de  acuerdo a sus necesidades y fortalezas, lo que contribuye a modificar las pautas tradicionales de diferenciación del trabajo entre hombre y mujeres.
</t>
  </si>
  <si>
    <t>No había plan de trabajo concertado</t>
  </si>
  <si>
    <t>Por favor, explicar cómo se requiere informar el enfoque de género en este compromiso.</t>
  </si>
  <si>
    <t>ACCESO_AL_EMPLEO_Y EMPRENDIMIENTO_PARA_LAS_MUJERES</t>
  </si>
  <si>
    <t>Implementar una estrategia que promueva el principio de igualdad de oportunidades entre hombres y mujeres en los procesos de gestión y colocación de empleo.</t>
  </si>
  <si>
    <t>Área responsable: Subdirección de Empleo y Formación (Agencia Pública de Empleo).
La estrategia que promueva el principio de igualdad se desarrollará en las siguientes etapas:
1. Procesos de capacitación y sensibilización al interior de la ADE y la SEF con temas relacionados con el enfoque de género y su transversalización en los procesos internos de la Agencia de Empleo, con base en el enfoque de derechos.
2. Fortalecimiento del proceso de gestión empresarial con el desarrollo de actividades de sensibilización, capacitación y/o socialización a través de cartillas, foros, jornadas de capacitación, sensibilización individual, entre otras, en temas orientados a evitar la sexualización de cargos o puestos de trabajo principalmente y la segregación ocupacional por sexo, en el marco de la implementación de la política de trabajo decente y digno.
3. Identificación y reconocimiento a empresas con buenas prácticas en la implementación de actividades que promuevan la igualdad entre hombres y mujeres en los procesos de selección y contratación (sello Bogotá incluyente y galardón por el trabajo decente y digno).
4. Resultados de remisión y colocación desagregados por sexo.</t>
  </si>
  <si>
    <r>
      <t>Porcentaje de avance en la implementación de la estrategia de promoción del principio de igualdad de oportunidades entre hombres y mujeres en los</t>
    </r>
    <r>
      <rPr>
        <sz val="10"/>
        <color rgb="FF000000"/>
        <rFont val="Arial"/>
        <family val="2"/>
      </rPr>
      <t xml:space="preserve"> procesos de gestión y colocación. </t>
    </r>
  </si>
  <si>
    <r>
      <t xml:space="preserve">Número de componentes ejecutados de la estrategia de promoción del principio de igualdad de oportunidades entre hombres y mujeres en los procesos de gestión y colocación / Número de componentes programados de la estrategia de promoción del principio de igualdad de oportunidades entre hombres y mujeres en los </t>
    </r>
    <r>
      <rPr>
        <sz val="10"/>
        <color rgb="FF000000"/>
        <rFont val="Arial"/>
        <family val="2"/>
      </rPr>
      <t>procesos de gestión y colocación) * 100.</t>
    </r>
  </si>
  <si>
    <t>Durante un periodo no sé programo ejecución de este producto, inicio el 1 de julio de 2023</t>
  </si>
  <si>
    <t>Implementar alianzas con empresas (grandes, medianas y microempresas), Entidades del Distrito u otros actores económicos en Bogotá para incluir mujeres rurales y/o urbanas en sus cadenas de valor y/o para incrementar su productividad.</t>
  </si>
  <si>
    <t xml:space="preserve">Área responsable: Dirección de Economía Rural y Abastecimiento Alimentario (Subdirección de Economía Rural y Subdirección de Abastecimiento Alimentario), Dirección de Desarrollo Empresarial y Empleo (Subdirección de Intermediación, Formalización y Regulación Empresarial, Subdirección de Financiamiento e Inclusión Financiera, y Subdirección de Emprendimiento y Negocios).
La entidad indicará las alianzas ejecutadas y a ejecutar con programas como Mercados Campesinos, Hecho en Bogotá, Impulso Local, Camino a la Inclusión Financiera y otros. </t>
  </si>
  <si>
    <t>Número de alianzas con empresas (grandes, medianas y microempresas), Entidades del Distrito u otros actores económicos en Bogotá para incluir mujeres rurales y/o urbanas en sus cadenas de valor y/o para incrementar su productividad.</t>
  </si>
  <si>
    <t>Sumatoria de alianzas con empresas (grandes, medianas y microempresas), Entidades del Distrito u otros actores económicos en Bogotá para incluir mujeres rurales y/o urbanas en sus cadenas de valor y/o para incrementar su productividad</t>
  </si>
  <si>
    <r>
      <t>Alianza 1</t>
    </r>
    <r>
      <rPr>
        <sz val="10"/>
        <color rgb="FFFF0000"/>
        <rFont val="Arial"/>
        <family val="2"/>
      </rPr>
      <t xml:space="preserve">
Se realizó una Alianza Productiva con el Ministerio de Agricultura y la asociación ASOPROCAMPO, con la finalidad de fortalecer las capacidades productivas y de comercialización del huevo de gallina en la ruralidad de Bogota D.C. Este programa beneficiará a 35 productores y productoras rurales cuya mayoría son mujeres, esto, a través de un acuerdo comercial con el aliado Guiando Territorio. Esta alianza generará un aumento en los ingresos para la población beneficiaria y participante de la Alianza Productiva por el término de un año. Adicional a lo anterior, a los beneficiarios y beneficiarias se les brindará capacitación para la adquisción de competencias en temas administrativos y comerciales, lo cual, también incidirá positivamente en el cierre de brechas de género.</t>
    </r>
    <r>
      <rPr>
        <b/>
        <sz val="10"/>
        <color rgb="FFFF0000"/>
        <rFont val="Arial"/>
        <family val="2"/>
      </rPr>
      <t xml:space="preserve">
Alianza 2
Se realizó alianza de fortalecimiento entre el programa Mercados Campesinos y la asociación de Mujeres Quibanas. Bajo esta alianza y como</t>
    </r>
    <r>
      <rPr>
        <sz val="10"/>
        <color rgb="FFFF0000"/>
        <rFont val="Arial"/>
        <family val="2"/>
      </rPr>
      <t xml:space="preserve">  labor de la Subdirección de Economía Rural, se llevan a cabo sesiones de fortalecimiento orientadas a la mejora de sus actividades productivas y a la comercialización de sus productos. Dentro de los productos que manejan se encuentran hortalizas, fresas, postres, tejidos y también se realizan actividades culturales.
Se contempla que el espacio de comercialización que se abre a través de Mercados Campesinos se lleve a cabo  una (1) vez al mes en la localidad de Ciudad Bolívar y se realice la gestión para que cada 15 días se realice el mercado directamente en la vereda Quiba. De acuerdo con lo anterior, durante este trimestre se les proporcionó el mobiliario correspondiente y se está revisando la programación con el fin de que el primer Mercado Campesino en la vereda, se lleve a cabo del 14 al 16 de Octubre en el marco de la Conmemoración del Día Internacional de las Mujeres Rurales.</t>
    </r>
  </si>
  <si>
    <t>Implementar programas de formación para el trabajo a través de alianzas, convenios, contratos, entre otros, para el fortalecimiento de las competencias laborales con énfasis en la atención a mujeres en sus diferencias y diversidad.</t>
  </si>
  <si>
    <t>Número de programas de formación para el trabajo a través de alianzas, convenios, contratos, entre otros, para el fortalecimiento de las competencias laborales con énfasis en la atención a mujeres en sus diferencias y diversidad.</t>
  </si>
  <si>
    <t>Sumatoria de programas de formación para el trabajo a través de alianzas, convenios, contratos, entre otros, para el fortalecimiento de las competencias laborales con énfasis en la atención a mujeres en sus diferencias y diversidad.</t>
  </si>
  <si>
    <t xml:space="preserve">Implementar un programa de articulación entre el Distrito y los sectores empresarial, sindical, de la economía solidaria y social o de la economía popular para incrementar la empleabilidad de mujeres en el Distrito con énfasis en mujeres vulnerables económicamente. </t>
  </si>
  <si>
    <t>SFE</t>
  </si>
  <si>
    <t>Porcentaje de implementación del programa de articulación entre el Distrito y los sectores empresarial, sindical, de la economía solidaria y social y de la economía popular para incrementar la empleabilidad de mujeres en el Distrito con énfasis en mujeres vulnerables económicamente.</t>
  </si>
  <si>
    <t>Número de componentes ejecutados del programa de articulación entre el Distrito y los sectores empresarial, sindical, de la economía solidaria y social y de la economía popular para incrementar la empleabilidad de mujeres en el Distrito con énfasis en mujeres vulnerables económicamente / Número de componentes programados del programa de articulación entre el Distrito y los sectores empresarial, sindical, de la economía solidaria y social y de la economía popular para incrementar la empleabilidad de mujeres en el Distrito con énfasis en mujeres vulnerables económicamente * 100.</t>
  </si>
  <si>
    <t>Durante lo corrido de la vigencia a corte 30 de junio la Subdirección de formación y empleabilidad  ha realizado tres (3) talleres de orientación para el empleo de tres (3) programados, con énfasis en mujeres vulnerables económicamente. Como resultado de estos talleres las Subdirección realiza la referenciación a empleo de las personas que asistieron a los mismos, realizando el seguimiento pertinente a esta referenciación. Los componentes inmersos en el desarrollo de las actividades de orientación para el empleo se cumplen al 100%</t>
  </si>
  <si>
    <t>En lo concerniente al 3er trimestre de la vigencia, la Subdirección de formación y empleabilidad ha realizado 11 talleres de orientación para el empleo de 16 programados equivalentes al 40%, para un total de 27,5% de implementación del programa para la presente vigencia, con énfasis en mujeres vulnerables económicamente. Como resultado de estos talleres las Subdirección realiza la referenciación a empleo de las personas que asistieron a los mismos, realizando el seguimiento pertinente a esta referenciación.
El servicio de Orientación para el Empleo del IPES articula sus acciones con las Agencias de Empleo públicas y privadas autorizadas por el Ministerio de Trabajo, como principales mecanismos de búsqueda de las oportunidades laborales. Estas acciones se centran en seis (6) componentes para su desarrollo: divulgación y convocatoria, recepción de los solicitantes, verificación de caracterización en la Herramienta misional, perfilación, referenciación, y seguimiento a la referenciación.</t>
  </si>
  <si>
    <t>El servicio de Orientación para el Empleo del IPES articula sus acciones con las Agencias de Empleo públicas y privadas autorizadas por el Ministerio de Trabajo, como principales mecanismos de búsqueda de las oportunidades laborales. Estas acciones se centran en seis (6) componentes para su desarrollo: divulgación y convocatoria, recepción de los solicitantes, verificación de caracterización en la Herramienta misional, perfilación, referenciación, y seguimiento a la referenciación.</t>
  </si>
  <si>
    <t>En lo concerniente a diversidades y diferencias, para el desarrollo del programa se han orientado desde los 6 componentes un total de 174 mujeres de las cuales 103 presentan los siguientes enfoques: 85 mujeres cabeza de hogar, un mujer afrodescendiente, 5 mujeres en condición de discapacidad, 2 mujeres migrantes, 11 mujeres víctimas del conflicto armado.</t>
  </si>
  <si>
    <t>La Subdirección de Formación y Empleabilidad no se enfoca en la ejecución de un programa para el desarrollo de sus actividades misionales, realiza la ejecución de las actividades establecidas en los procedimientos y su caracterización del proceso donde están inmersos los componentes mencionados</t>
  </si>
  <si>
    <t>Implementar alianzas con grandes y medianas empresas que realicen actividades económicas en Bogotá para aumentar la inclusión de proyectos productivos de mujeres rurales y urbanas en sus cadenas de valor.</t>
  </si>
  <si>
    <t>Sesec - Liliana
Se realiza la aclaración que la actividad se va a realizar con diferentes alternativas comerciales</t>
  </si>
  <si>
    <t>Número de alianzas implementadas con grandes y medianas empresas que realicen actividades económicas en Bogotá para aumentar la inclusión de proyectos productivos de mujeres rurales y urbanas en sus cadenas de valor, desagregadas por sector participante.</t>
  </si>
  <si>
    <t>Sumatoria de alianzas implementadas con grandes y medianas empresas que realicen actividades económicas en Bogotá para aumentar la inclusión de proyectos productivos de mujeres rurales y urbanas en sus cadenas de valor, desagregadas por sector participante.</t>
  </si>
  <si>
    <t xml:space="preserve">Es para la fecha de febrero a Diciembre del 2024, por lo tanto para el presente periodo no nos corresponde reporte. </t>
  </si>
  <si>
    <t xml:space="preserve">Porcentaje de implementación de una estrategia de articulación público - privada Distrital para la cualificación de competencias laborales para las mujeres en sus diferencias y diversidad. </t>
  </si>
  <si>
    <t>Número de componentes ejecutados de la  estrategia de articulación público - privada Distrital para la cualificación de competencias laborales para las mujeres en sus diferencias y diversidad. / Número de componentes programados de la estrategia de articulación público - privada Distrital para la cualificación de competencias laborales para las mujeres en sus diferencias y diversidad * 100.</t>
  </si>
  <si>
    <t>MOVILIDAD</t>
  </si>
  <si>
    <t>Inicia el 01/02/2024</t>
  </si>
  <si>
    <t>Porcentaje de Implementación de del plan de trabajo de la estrategia de articulación publico y/o privada para la cualificación de mujeres en oficios no convencionales en el sector transporte</t>
  </si>
  <si>
    <t>Número de actividades del plan de trabajo ejecutadas de la estrategia de articulación publico y/o privada para la cualificación de mujeres en oficios no convencionales en el sector transporte"  / Número de actividades del plan de trabajo programadas de la  estrategia de articulación publico y/o privada para la cualificación de mujeres en oficios no convencionales  en el sector transporte * 100</t>
  </si>
  <si>
    <t>Indicadores de resultado</t>
  </si>
  <si>
    <t>Costos estimados y Recursos disponibles</t>
  </si>
  <si>
    <t>Resultado esperado</t>
  </si>
  <si>
    <t>Territorialización</t>
  </si>
  <si>
    <t>Costo total</t>
  </si>
  <si>
    <t>Recurso disponible</t>
  </si>
  <si>
    <t>Local</t>
  </si>
  <si>
    <t xml:space="preserve">Nuevo Proyecto de Inversión </t>
  </si>
  <si>
    <t>No</t>
  </si>
  <si>
    <t>N/D</t>
  </si>
  <si>
    <t>Inversion</t>
  </si>
  <si>
    <t xml:space="preserve">Si </t>
  </si>
  <si>
    <t>Nuevo proyecto de inversión</t>
  </si>
  <si>
    <t>Subsecretaría de Cuidado y Políticas de Igualdad</t>
  </si>
  <si>
    <t xml:space="preserve">5.1 Aumentar las condiciones de acceso y reconocimiento a los diferentes ámbitos de empleo (formal y no formal, remunerado y no remunerado) para las mujeres en sus diferencias y diversidad. </t>
  </si>
  <si>
    <t xml:space="preserve">Invesión </t>
  </si>
  <si>
    <t>Nuevo proyecto</t>
  </si>
  <si>
    <r>
      <t xml:space="preserve">Durante el segundo  trimestre, se logró realizar el fortalecimiento técnico desde lo planteado en el proyecto 7722 “Fortalecimiento de la inclusión productiva de emprendimientos por subsistencia” a un total  </t>
    </r>
    <r>
      <rPr>
        <sz val="23"/>
        <color rgb="FF000000"/>
        <rFont val="Arial"/>
      </rPr>
      <t xml:space="preserve">57 </t>
    </r>
    <r>
      <rPr>
        <sz val="11"/>
        <color rgb="FF000000"/>
        <rFont val="Arial"/>
      </rPr>
      <t>de estos emprendimientos liderados por mujeres, a través de algunas de las siguientes estrategias:
1. El fortalecimiento en las capacidades para la comercialización de sus productos a través del Marketing digital, buscando de esta manera aumentar sus conocimientos y capacidades en temas asociados con los fundamentos y capacidades para la comercialización en  redes sociales,  el diseño de su  modelo de negocio, la apropiación de  estrategias de  comercialización digital,  la presentación del producto y/o servicio y de la marca, la posible participación en la vitrina comercial www.cityemprende.gov.co la creación de su catálogo. Entre otros. 
2. El acompañamiento psicosocial, el cual tiene por objetivo lograr fortalecer integralmente a las y los emprendedores (as) por subsistencia, lo cual incluye una visita de diagnóstico a su lugar de vivienda, para evaluar las condiciones psicosociales a nivel personal, social y familiar, el diseño de un  plan de fortalecimiento  y  la atención personalizada para orientación psicosocial  y/o talleres grupales, para el fortalecimiento de habilidades blandas. Todo esto en pro del desarrollo personal y así mismo del emprendimiento, llevado a cabo por un grupo de profesionales en psicología o trabajo social. 
3. Asistencia técnica personalizada, para el fortalecimiento de habilidades y capacidades a nivel empresarial a personas adultos mayores y/o en discapacidad, emprendedores productores de alimentos o a productores de marroquinería, calzado, artesanías entre otros.
4. Formación académica encaminada al fortalecimiento de los emprendimientos por subsistencia."</t>
    </r>
  </si>
  <si>
    <r>
      <t>MUJERES CUARTO TRIMESTRE</t>
    </r>
    <r>
      <rPr>
        <b/>
        <sz val="23"/>
        <color rgb="FF000000"/>
        <rFont val="Arial"/>
      </rPr>
      <t xml:space="preserve"> 52</t>
    </r>
    <r>
      <rPr>
        <b/>
        <sz val="11"/>
        <color rgb="FF000000"/>
        <rFont val="Arial"/>
      </rPr>
      <t xml:space="preserve">
 DERECHOS HUMANOS: Derecho al trabajo. Por medio del fortalecimiento de los 52 emprendimientos por subsistencia de mujeres, atendidas durante este segundo trimestre, se busca lograr aumentar su inclusión productiva y de esta manera garantizar el derecho al trabajo digno y su independencia económica.
 GÉNERO: Se logró realizar el fortalecimiento a los emprendimientos por subsistencia de 57 mujeres y 21 hombres para este trimestre.
DIFERENCIAL: Se fortalecieron los emprendimientos por subsistencia de 33 mujeres madres cabezas de familia, 9 mujeres vendedoras informales,  1 mujer con discapacidad y 1 mujer de los sectores LGBTIQ+ y 3 mujeres adultos mayores.
TERRITORIAL: Los emprendimientos por subsistencia liderados por mujeres pertenecen a las siguientes localidades:
 1. Usaquén: 2
 2. Chapinero: 1
3. Santa Fe: 2
 4. San Cristóbal: 2
5. Usme: 5
7. Bosa: 5
8. Kennedy: 11
9. Fontibón: 2
10. Engativá: 8
11. Suba: 7
12. Barrios Unidos: 1
13. Teusaquillo: 0
14. Los Mártires: 0
16. Puente Aranda: 2
17. Candelaria: 0
18. Rafael Uribe Uribe: 3
19. Ciudad Bolivar: 4
20. Antonio nariño: 1
21. Tunjuelito: 1
 Para un total de 57 mujeres atendidas en el distrito capital."
:</t>
    </r>
  </si>
  <si>
    <t>El IPES busco brindar a las mujeres de población de la economía informal que ejerce sus actividades en el espacio público, alternativas comerciales transitorias para la generación de ingresos a través de la oferta de los proyectos de inversión
  1. Proyecto 7773. Fortalecimiento oferta de alternativas económicas en el espacio Público en Bogotá con los cursos:
  La meta establecida para la vigencia 2023 fue cumplida en su totalidad finalizando el periodo de junio
  2. Proyecto 7772. Durante el periodo no se realizaron cursos asociados a este proyecto
  3. Proyecto 7548 “Fortalecimiento de las plazas distritales de mercado” con el curso "Buenas prácticas de manufactura en la industria de alimentos y bebidas"; 149 personas en total; 118 mujeres y 31 hombres.
  4. Proyecto 7722 "Emprendedores por subsistencia" con los cursos "Marketing Digital" y "Comportamiento Emprendedor" ; 33 personas en total; 22 mujeres y 11 hombres
Durante el periodo fueron certificadas 121 mujeres; para el curso Buenas prácticas de manufactura en la industria de alimentos y bebidas asociado al proyecto 7548, 104 mujeres; y en lo que respecta a los cursos de Marketing Digital y Comportamiento Emprendedor asociado al proyecto 7722 durante el periodo fueron certificadas 17 mujeres; no obstante es el SENA quien se encarga de la expedición de estos certificados, entidad que realiza periódicamente la actualización.
Para la vigencia 2023, 345 mujeres fueron certificadas por el SENA y 79 se encuentran a espera de que el SENA expida los certificados correspondientes.</t>
  </si>
  <si>
    <t>DERECHOS HUMANOS: Se buscó fortalecer las capacidades y habilidades para disminuir la brecha de desempleo de las mujeres de la economía informal de la ciudad.
 GÉNERO: Fueron formadas y capacitadas 117 mujeres , en las Rutas de Formación Integral, presenciales y/o virtuales, Mediante el fortalecimiento de competencias generales y específicas que les permita las posibilidades de inserción en el mercado laboral. y/o el mejoramiento de sus unidades productivas. 118 mujeres fueron formadas en buenas practicas de Manufactura en la Industria de Alimentos y Bebidas BPM, 4 mujeres en comportamiento emprendedror y 18 mujeres en marketing digital
 DIFERENCIAL: Las 121 mujeres cumplen con una o varias condiciones de enfoque diferencial de la siguiente manera: 1 mujeres fueron victimas el conflicto armado, 91 mujeres son madres cabeza de hogar, como también 7 mujeres son vendedoras ambulantes, 2 mujeres son LGTBI y 97 comerciantes de plazas de mercado
 TERRITORIAL: La oferta institucional del IPES es a nivel distrital. se realiza la atención en las 19 localidades de Bogotá. debido al alcance de la virtualidad en la oferta institucional. A continuación se mencionan el número de mujeres formadas por localidad:
 Antonio Nariño: 5
 Barrios unidos: 4
 Bosa: 10
 Candelaria: 3
 Chapinero: 2
 Ciudad Bolivar: 6
 Engativá: 27
 Fontibón: 1
 Kennedy: 12
 Puente Aranda: 7
 Rafael Uribe: 8
 San Cristóbal: 11
 Santa Fe: 7
 Santa Fé: 11
 Suba: 6
 Tunjuelito: 21
 Usaquén: 1
 Usme: 6
 Inmediaciones de Bogotá: 1</t>
  </si>
  <si>
    <t xml:space="preserve"> $      84.358.296</t>
  </si>
  <si>
    <t>Nuevo Proyecto de Inversion</t>
  </si>
  <si>
    <t>Para este cuarto trimestre, se llevaron a cabo cuatro (4) ferias de temporada, el objetivo entregar alternativas transitorias a los vendedores y vendedoras informales que ocupan el espacio público y contribuir con el fortalecimiento económico previo a la época decembrina. Las ferias se desarrollaron en el marco de actividades como la competencia anual de ciclomontañismo de la localidad de Fontibón y mediante acuerdos entre entidades público - privadas del sector de San Victorino de la localidad de Santa Fe,  a través de un “Contrato de arrendamiento No. 001 de 2023 suscrito entre la Empresa de Renovación y Desarrollo Urbano de Bogotá – ERU y Alianza Fiduciaria S.A., como vocera del Fideicomiso San Victorino Centro Comercial de Comercio Mayorista y la Unión Temporal “Lo Nuestro”.
Los mecanismos de convocatoria y participación de las mujeres a las ferias se desarrollaron de la siguiente forma:
1.        Inscripción a las ferias mediante formulario exclusivo en el link https://forms.gle/jpCn51n6oax59av87 página Web del IPES.
2.        La convocatoria a través de la base de inscritos en la vigencia del 2022 con registro en la Herramienta misional HEMI del IPES
3.        Priorización a vendedores y vendedoras informales de la localidad de Santa Fe, en la participación de la feria del parque de las Nieves, como estrategia de reubicación transitoria aportando a despejar las zonas de alta aglomeración.
4.        Sorteo del orden de las carpas y asignación en cada uno de los espacios donde se desarrollaron las ferias de temporada.
El desarrollo de las ferias permitió que las mujeres vendedoras informales lograran comercializar sus productos durante la época decembrina en los parques y zonas de comercio de la ciudad mas conocidas y  concurridas: Parque de las Nieves, San Victorino, Alameda de Suba y Parque Metropolitano de la Zona Franca. Los productos que se comercializaron son gastronómicos, productos de fabricación propia: como ropa para niño, ropa deportiva, ropa interior, calzado, ropa para dama, pijamas, artículos de belleza, accesorios, juguetes, artesanías, artículos navideños y misceláneos, entre otros artículos.
En total participaron 267 de las cuales 176 son mujeres y 71 hombres. Las mujeres participantes pertenecen a diversos grupos: 04 mujeres a pueblos indígenas, pertenecientes a la etnia, INGA DEL PUTUMAYO, CAMTSA BIJA, EMBERA, KAMKUAMA, MAZIQUE, GUAMBINA, LOS PASTOS Y KICHWA, 11 mujeres víctimas, 09 mujeres con discapacidad, 33 adultas mayores, 103 madres cabeza de familia, 07 mujeres cuidadoras, y 10 Mujeres LGBTI. Las mujeres participantes potencializaron sus emprendimientos económicos y contribuyeron al fortalecimiento de todos los espacios de atención diferencial para la participación y el fortalecimiento de sus habilidades y saberes propios.
Las ferias desarrolladas aportaron al impulso de la ciudad desde lo local y  a través del impulso y compromiso de los Consejos Distritales y locales de vendedores y vendedoras informales donde hay una representación del 80% de mujeres consejeras, quienes promueven y gestionan con el IPES y la Red Distrital – local espacios de mayor aglomeración en la ciudad para el desarrollo de las ferias decembrinas contribuyendo a que las mujeres tengan mayor  representatividad en los  circuitos económicos de la ciudad.
Las localidades donde se desarrollaron las ferias corresponden a: Fontibón, Santa Fe, Suba y Candelaria</t>
  </si>
  <si>
    <t>DERECHOS HUMANOS: Derecho al trabajo. Las ferias lograron proporcionar un lugar en donde las mujeres vendedoras informales que ocupan el espacio público participaran, como estratégica para su reactivación económica, brindando plataformas de comercialización competitivas, en el marco del cumplimiento del Artículo 66 del plan de desarrollo Distrital.
 GÉNERO: En el desarrollo de las ferias temporales asistió un total de 267 personas, de las cuales se logró la participación de 176 mujeres vendedoras informales en las ferias temporales programadas para este segundo trimestre.
 DIFERENCIAL: Durante este trimestre se logró la participación de mujeres de grupos 04 mujeres a pueblos indígenas, pertenecientes a la etnia, INGA DEL PUTUMAYO, CAMTSA BIJA, EMBERA, KAMKUAMA, MAZIQUE, GUAMBINA, LOS PASTOS Y KICHWA, 11 mujeres víctimas, 09 mujeres con discapacidad, 33 adultas mayores, 103 madres cabeza de familia, 07 mujeres cuidadoras, y 10 Mujeres LGBTI.
TERRITORIAL: Las ferias se articularon con la red distrital local en las siguientes localidades:  Santa Fe, Ferias "Feria "SAN VICTORINO SE ACTIVA CON EL IPES 1".   Candelaria “Ferias de Pueblos Indígenas”, Santa Fe “Feria SAN VICTORINO SE ACTIVA CON EL IPES 2" y “Suba Feria Navideña “Suba Decembrina”</t>
  </si>
  <si>
    <t xml:space="preserve"> $ 26.992.592,00</t>
  </si>
  <si>
    <t>Durante el cuarto trimestre se llevaron a cabo 04 jornadas de identificación, caracterización de bicitaxistas, vendedoras y vendedores informales mediante jornadas de intervención en el espacio público, realizadas en el marco de la Meta Plan 7772 “Implementación de estrategias de organización de zonas de uso y aprovechamiento económico del espacio público en Bogotá” para Realizar identificación de 14.826 vendedores informales que ejercen actividades económicas en el espacio público procesos de identificación, registro y caracterización.
El IPES realizo un alcance al procedimiento interno de Registro de identificación y/o Caracterización, vinculando la actualización de datos, para aquellos vendedores y vendedoras informales que están registrados en la base misional del IPES pero que aún no han realizado actualización de datos personales, de localidad de trabajo y del índice de vulnerabilidad.
El proceso de identificación y/o caracterización a vendedores y vendedoras informales está vinculado al Registro Individual de Vendedor informal - RIVI de conformidad con lo dispuesto en la Resolución No.0245 de 2022. Dicho registro permite que las vendedoras informales logren acceder a la oferta institucional del IPES y al proceso de carnetización realizado por las alcaldías locales, como mecanismo de focalización de la atención en equidad de género y en el desarrollo y la promoción de espacios para la igualdad de oportunidades tanto para hombres como para mujeres eliminando las formas de discriminación en los espacios locales y/o metropolitanos.
En total se realizó la identificación y caracterización de 910 personas de las cuales 214 son mujeres, 696 son hombres.  Las localidades donde se realizó las caracterizaciones corresponden a: Bosa, Santa Fe, Suba, Usaquén y Usme.</t>
  </si>
  <si>
    <t>DERECHOS HUMANOS: Las jornadas de actualización, caracterización y/o actualización de datos en el espacio público, permitió para este cuatro trimestre identificar a un número importante de bicitaxistas de la localidad de Bosa, lo que permite robustecer la base de estos trabajadores de la economía informal. La identificación de este grupo poblacional logro determinar que las mujeres tienen menor participación en este tipo de actividades, ya que requieren de un esfuerzo físico mayor y de trabajo de horas nocturnas, ya que también se dedican al cuidado de sus hijos. Durante las jornadas de identificación se logro ofertar los servicios del IPES a las mujeres vendedoras informales ocupantes del espacio público.
GÉNERO: Las jornadas de actualización de datos permiten actualizar la información en relación con los datos de contacto, la localidad de trabajo y el grado de vulnerabilidad para ello se le dio prioridad a las mujeres vendedoras informales interesadas. Este ejercicio permite al IPES tener la información actualizada para las futuras vigencias y en este sentido realizar aportes en el desarrollo e implementación de nuevas estrategias de intervención, atención y reubicación de acuerdo con las necesidades presentes. El total de personas identificadas y caracterizadas fueron 910 de este total 214 fueron mujeres y 696 hombres.
DIFERENCIAL: Las jornadas de actualización de datos durante el cuarto trimestre del 2023 permitió identificar mujeres desde sus diversidades: 10 víctimas del Conflicto Armado, 196 madres cabeza de hogar, 128 adultas mayores, 3 mujeres con discapacidad, 1 indígenas de la etnia Pijao, 10 mujeres cuidadoras de personas con discapacidad o adultos mayores y 16 mujeres migrantes.
TERRITORIAL: Las jornadas de actualización de datos obedecen a vendedoras informales que ejercen su actividad económica en las localidades de: San Cristóbal, Santa Fe, Kennedy, Puente Suba, Bosa y Tunjuelito respectivamente.</t>
  </si>
  <si>
    <t xml:space="preserve"> $    623.709.206</t>
  </si>
  <si>
    <t>En el cuarto trimestres de 2023 y en el marco de la Política Pública Mujer y Género se realizan 4 sensibilizaciones aportando al reconocimiento económico, social y cultural del trabajo doméstico no remunerado en el Proyecto 7548:
 1. “CAMPAÑA MUJERES LÍDERES EN LAS PLAZAS DE MERCADO”, con el propósito de reconocer y visibilizar el liderazgo de las mujeres en la Plaza de mercado Doce de Octubre, destacando sus logros y promoviendo su participación activa en la toma de decisiones y en los espacios de representación, con mensajes como: las mujeres lideran con fuerza y determinación nuestros mercados, cada logro de una mujer en el mercado es un paso hacia adelante para toda la comunidad, las mujeres en el mercado no solo ofrecen productos sino tambien lideran con visión y creatividad, entre otros.
 2. “JORNADAS DE BELLEZA, BRIGADAS DE BIENESTAR”
 Contribuir a la garantía de los derechos de las mujeres en sus diferentes ciclos de vida, a gozar del mas alto nivel posible de salud física y mental, de bienestar y fomentar la participación en los diferentes ámbitos político, comunitario, institucional, familiar y de pareja ofreciendo servicios de cuidado y embellecimiento a mujeres y hombres de las plaza de mercado.
 Actividad que se enmarca como enlace interinstitucional en compañía del IPES - Instituto para la Economía Social, en el desarrollo del Acuerdo 877 de 2023, atendiendo al parágrafo 2, del artículo 3, el cual reza que: Parágrafo 2. La Administración Distrital a través de la Secretaría Distrital de la Mujer incluirá dentro de sus programas, proyectos y estrategias misionales, a las mujeres vivanderas o comerciantes de las Plazas Distritales de Mercado, en búsqueda de empoderarlas en su rol y garantizar mayores condiciones de dignificación humana, económica y social para ellas.
 La actividad se desarrollo en tres plazas de mercado, a saber:
 1. Plaza de Mercado la Concordia.
 2. Plaza de Mercado Perseverancia.
 3. Plaza de Mercado Veinte de Julio.</t>
  </si>
  <si>
    <t>DERECHOS HUMANOS:
Con la implementacion de las campañas en las plazas de Mercado se contribuye a la visibilización y renocimiento de las labores de cuidado y el trabajo doméstico no remunerado realizado principalmente por mujeres el cual aporta en un alto procentaje al desarollo económico tanto familiar como al del país.
GÉNERO:
Para este trimestre se contó con la participación de 119 comerciantes de los cuales 80 fueron mujeres y hombres 39.
DIFERENCIAL: N/A
TERRITORIAL:
Se desarrollaron en las Localidades de La Candelaria, Santa Fe,  Barrios Unidos y San Cristobal.</t>
  </si>
  <si>
    <t xml:space="preserve"> $   4.513.196,00</t>
  </si>
  <si>
    <t>Proyecto de inversión Nuevo</t>
  </si>
  <si>
    <t xml:space="preserve">Nuevo proyecto de inversión </t>
  </si>
  <si>
    <t xml:space="preserve">En este periodo se efectuaron por parte de la Subdirección de Empleo y Formación, específicamente 2 jornadas orientadas a mujeres en sus diferencias y diversidades, donde en primera instancia se efectuó convocatoria telefónica por parte de los profesionales de la agencia a las ciudadanas, a las cuales se les indicó el perfil requerido por el sector empresarial con el propósito de promover la articulación entre la oferta y demanda, teniendo en cuenta los intereses ocupacionales que las mujeres habían indicado previamente la agencia. Dentro de los perfiles requeridos por el sector empresarial es importante resaltar que se contaron con vacantes de tipo, operativo, técnico y profesional.
Durante la implementación de las dos jornadas se llevó a cabo socialización a detalle, respecto a que es la ruta de empleabilidad de la Agencia Distrital de Empleo; indicando que está constituida por cuatro etapas el registro que es la inscripción o actualización de la hoja de vida de manera virtual o presencial en el Sistema de información del Servicio Público de Empleo, posteriormente se direcciona a la etapa de Orientación donde un profesional realiza el análisis personalizado del perfil laboral del buscador de empleo, revisa la hoja de vida, identifica posibles barreras de empleabilidad e intereses ocupacionales, a partir de lo cual desde la APE se le asesora sobre aspectos a fortalecer en su perfil y direcciona a la etapas de formación de llegar a requerirlo o a la siguiente etapa que es , Preselección y consiste en el proceso de identificación (entre los oferentes inscritos) de aquellos que tengan el perfil requerido en la vacante y finalmente la Remisión, como la fase en el cual se envían, o se ponen a disposición del empleador, los perfiles de los candidatos preseleccionados. A partir de lo anterior se identificó de manera personalizada en qué etapa de la ruta de empleabilidad descrita previamente se encontraban cada una de las mujeres asistentes a las jornadas, luego se promovieron procesos de interlocución entre las mujeres y las reclutadoras de las empresas participantes en las jornadas. Finalmente las mujeres que cumplían con las habilidades y competencias requeridas les fueron solicitadas soportes académicos y/o laborales, para continuar en el proceso de selección de las empresas, quien tomara la decisión frente a la contratación de las mujeres. Teniendo en cuenta lo mencionado, se relacionan datos específicos de las dos jornadas:
JORNADAS  IMPLEMENTADAS  
1 Jornada 01_ 10_ 2023: Se efectuó jornada en la localidad de Tunjuelito, para lo cual se llevó a cabo articulación con Casa de la cultura de esta localidad, quienes facilitaron las instalaciones idóneas para  la ciudadanía. Es importante mencionar que se  orientó a las personas participantes respecto a que es la ruta de la ADE y las vacantes  disponibles en el sector BPO y servicios, resaltando a aquellas  en las cuales no se requiere experiencia. Durante esta jornada se atendieron 50  mujeres.
 2. Jornada 24_10_ 2023: Se llevó a cabo jornada en la localidad de Engativá, donde el énfasis de esta fue orientadas a vacantes como Mercaderistas, impulsadores, comerciales, logísticos, entre otras. Es esta jornada se atendieron 45 mujeres. </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</si>
  <si>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A partir de los procesos de cualificación a los colaboradores de la ADE respecto al enfoque de género y la visibilización de  las barreras que enfrentan las mujeres en sus diferencias y diversidades para acceder a empleos bajo condiciones dignas y decentes; se llevó a cabo atención a las  mujeres en los  espacios concertados  con entidadaes distritales  y organizaciones de base , donde se indicó a las mujeres de manera personalizada los benéficos  de obtener empleo  formal y los requerimientos actuales del mercado laboral en términos de cualificación de competencias, con el propósito de motivar a la ciudadanía a vincularse la agencia.</t>
  </si>
  <si>
    <t>"Los recursos corresponden al proyecto de inversión 7863 ""Mejoramiento Empleo Incluyente y Pertinente Bogotá"" la meta plan de Promover la generación de empleo para al menos 200.000 personas. En cumplimiento de ello, el presupuesto ejecutado para el tercer trimestre corresponde al  número de jornadas que se realizan desde la agencia.
Para este trimestre se ejcutaron$2.000.000.
El reporte según el plan de acción este producto es anual por lo tanto para el trimestre solo se reporta la parte cualitativa, esto atendiendo a las retroalimentaciones de la SDM. "</t>
  </si>
  <si>
    <t>Durante este periodo la de acuerdo a lo estipulado en cada una de las etapas de la ruta de empleabilidad se continuo acercando  la entidad a los territorios (puntos de atención, manzanas del cuidado), con el propósito que las mujeres en sus diferencias y diversidades se informaran sobre los beneficios de obtener empleo formales, lo cual incide de manera directa en la autonomía económica de las mismas  y por ende en sus proyectos de vida.
Es importante mencionar que se continuó desarrollando los procesos de capacitación a los empresarios  registradas con la agencia pública de empleo, sobre la importancia de la apertura de vacantes inclusivas con las poblaciones que mayores barreras presenta para acceder a los empleos  formales entre las que se encuentran las mujeres en sus diversidades,  lo que posibilite a las mujeres entrar  a nuevos nichos de trabajo.
Agencia Distrital de Empleo (ADE) continuo desarrollando cada una de las etapas de la ruta de empleabilidad (registro, orientación, formación e intermediación laboral), a través de las cuales se propende por la inclusión laboral de las Mujeres en sus diferencias y diversidades. Teniendo en cuenta lo anterior es importante resaltar, que la Agencia distrital de empleo ha venido participando en procesos de capacitación y cualificación respecto al lenguaje inclusivo y enfoque de género, lo cual brindo herramientas prácticas a los profesionales de la ADE para la interlocución con las ciudadanas y a partir de ello, identificar barreras asociadas a estereotipos que inciden en el acceso y permanencia a empleo en condiciones dignas y decentes.
Adicional y con el propósito de promover la atención de las mujeres en sus diferencias y diversidades, se fortaleció la divulgación de los canales de atención de la Agencia entre los que se encuentran los puntos de atención fijos y móviles, así como las manzanas del cuidado, línea de atención y página web que facilitan a las ciudadanas acceder a los servicios de la ruta de empleabilidad Bogotá Trabaja.
De igual manera se continuó la implementación del programa Empleo Incluyente, donde una de las  poblaciones priorizadas son  las mujeres en sus diferencias y diversidades como: mujeres víctimas de violencia, mujeres que ejercen ASP, mujeres con experiencia de vida trans etc, a partir de lo cual se han postulado empresas que han contratado mujer y se encuentran a la fecha en etapa de validación documental.
 Finalmente y como producto a  los procesos de dialogo con las entidades distritales y locales se  han decepcionado casos de buscadoras de empleo, las cuales fueron atendidas en el marco de la ruta de atención de la ADE, lo que posibilito la consolidación y retroalimentación de bases de datos de acuerdo a la atención brindada por la Agencia distrital.
Finalmente y como resultado de las acciones implementadas en el este periodo, se tienen los siguientes resultados para mujeres en sus diferencias y diversidades atendidas en la ruta de empleabilidad:
Mujeres Registradas:
Mujeres Orientadas:
Mujeres Remitidas: 4974
Mujeres Vinculadas:
Total remitidas cuarto trimestre 18493 mujeres
 Total Acumulado enero – diciembre
• Mujeres Registradas: 14681
• Mujeres Orientadas: 7.506
• Mujeres Remitidas: 22717
• Mujeres Vinculadas: 44.326</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</si>
  <si>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mujeres.Es importante mecnionar que se continuo avanzando en este periodo  en la interlocución con los empresarios que publican las vacantes en el SISE, para que la descripción de las mismas puedan  tener un lenguaje neutro o incluyente con la diversidad, posibilitando la postulación de las mujeres a diferentes nichos del mercado laboral historicamente masculinizados</t>
  </si>
  <si>
    <t>"Los recursos corresponden al proyecto de inversión 7863 ""Mejoramiento Empleo Incluyente y Pertinente Bogotá"". Cuya meta es Promover la generación de empleo para al menos 200.000 personas.
En cumplimiento de ello, el presupuesto ejecutado para el tercer trimestre corresponde a mujeres en sus diferencias y diversidadaes  en el marco de la Ruta Única de Empleo durante el seguindo trimestre  2023. Y dado que el valor unitario de la atención en la ruta es de 333.467 y se remitieron 4974  Mujeress en sus difrencias y diversidades  , el presupuesto total ejecutado edurante este  periodo   es de  $1658664858 "</t>
  </si>
  <si>
    <t>"Durante el cuarto trimestre del año 2023, desde el programa academia financiera se realizaron 66 talleres de educación financiera y digital, en los que participaron 37 mujeres. Estos talleres se desarrollaron en el marco de la estrategia de manzanas del cuidado, atención a poblaciones y unidades productivas en diferentes localidades del Distrito.
 Durante el mes de octubre se realizó un taller de educación financiera enfocado en la población en la Loc. de La Candelaria."</t>
  </si>
  <si>
    <t>"La SFIF desde sus programas de formación ha manejado un enfoque de género definido en cuanto al lenguaje que se utiliza con las mujeres en todas sus diversidades en los espacios en los que se brindan las respectivas atenciones.
  Durante el cuarto trimestre del año 2023 se atendieron 37 mujeres caracterizadas de la siguiente manera:
  3 mujeres jóvenes, 29 mujeres adultas y 5 mujeres adultas mayores.
  Se identificó la participación de 4 mujeres con algún tipo de discapacidad (1-auditiva, 2-física y 1-visual).
  Se identificó la participación de 2 mujeres que manifestaron hacer parte de algún grupo étnico, de la siguiente manera: 1 mujer indígena y 1 mujer de la etnia negro afrocolombiana.
  Se identificó la participación de 1 mujer que manifestó hacer parte de los sectores sociales LGTBI (1-bisexual).
  Se identificó que las mujeres formadas a través del programa de formación hacen parte de las siguientes localidades: 2-Bosa, 3-Ciudad Bolívar, 3-Engativá, 3-Fontibón, 3-Kennedy, 3-Puente Aranda, 2-Rafael Uribe Uribe, 3-Santa fe, 7-Suba, 4-Teusaquillo, 1-Tunjuelito, 2-Usaquén y 1-Usme"</t>
  </si>
  <si>
    <t>Durante el cuarto trimestre se atendieron 44 personas a través de formación por medio del programa Academia Financiera. Al tener nueve talleristas se obtiene un promedio de 5 personas por cada uno, este valor se divide entre el promedio de los honorarios de los talleristas y se obtiene el valor de $764000 el cual es el valor unitario de atención por persona. Al dar atención a 37 mujeres, se multiplica este valor por el costo unitario y se obtiene $28.268.000.</t>
  </si>
  <si>
    <t>"Durante el cuarto trimestre del año 2023, se apoyó con capital de trabajo a través del programa Impulso Local a 3061 mujeres del distrito con un monto de $5966000000 .
  Por otra parte, a través del programa Bogotá Produce se financió a 3802 mujeres con un monto de $14433944210"</t>
  </si>
  <si>
    <t>"El enfoque de género aplicado por la Subdirección de Financiamiento se encuentra en la constante comunicación de sus programas a los Comités Operativos Locales de Mujeres a través de la referente poblacional de la entidad, así como en la disposición rápida y oportuna para generar espacios de incscripción a los diferentes programas según su vigencia en las diferentes localidades de Bogotá combatiendo brechas de acceso (conocimiento y manejo de las TICs, reducción de términos de respuesta de soporte y otras).
  Durante el cuarto trimestre del año 2023, a través de los programas Bogotá Produce e Impulso Local se capitalizó y financió a 6863 mujeres en sus diversidades. A continuación, se desglosa la carcaterización de las mujeres beneficiadas a través del programa Impulso Local debido a que, por políticas de las entidades financieras con las que se tiene convenio en el marco de Bogotá Produce, no se pueden obtener ciertos datos.
  A través de Impulso Local, se capitalizó a 3061 mujeres, de la siguiente manera:
  215 mujeres jóvenes, 2473 mujeres adultas y 373 mujeres adultas mayores.
  Se identificó que 184 mujeres manifestaron tener algún tipo de discapacidad (24-Auditiva, 5-Cognitiva, 92-Física, 4-Múltiple, 12-Psicosocial, 2-Sordo-Ceguera y 45-Visual).
  Se identificó que de las mujeres capitalizadas, 79 hacen parte de algún grupo étnico (68-Negro-Afrocolombiano y 11 mujeres raizales de SAI).
  Se identificó que 111 mujeres capitalizadas manifiestan hacer parte de los sectores sociales LGBTI (13-Asexual, 65-Bisexual, 12-Gay y 21-Lesbianas).
  154 mujeres manifestaron ser víctimas de conflicto armado.
  Los programas de capitalización y/o financiación de la SFIF están enfocados en facilitar el acceso de estos recursos a todo tipo de población, aunque para las mujeres en sus diversidades se prioriza en tasas de interés (programas Bogotá Produce y Crédito Incluyente).
  Por parte del progama Bogotá Produce, si se tiene el dato por localidad de mujeres financiadas. Por ende, se relacionan los datos de las 6863 mujeres beneficiadas c0n programas de capitalización y/o financiación:
  De las 6863 mujeres capitalizadas, se observa que: 123 Antonio Nariño, 119 Barrios Unidos, 890 Bosa, 76 Chapinero, 1024 Ciudad Bolívar, 455 Engativá, 160 Fontibón, 480 Kennedy, 25 La Candelaria, 41 Los Mártires, 694 No informan, 190 Puente Aranda, 298 Rafael Uribe Uribe, 639 San Cristóbal, 73 Santa fe, 414 Suba, 139 Teusaquillo, 182 Tunjuelito, 312 Usaquén 529 Usme."</t>
  </si>
  <si>
    <t>"Durante el cuarto trimestre del año 2023, se capitalizaron 6863 mujeres en sus diversidades a través de los programas Bogotá Produce e Impulso Local.
  El monto total del beneficio que obtuvieron las 6863 a través de los programas de capitalización y/o financiación a través de los programas Impulso Local y Bogotá Produce, fue de $20.399.944.210"</t>
  </si>
  <si>
    <t>Han paritcipado 614 personas de identidad de género femenino en las distintas ferias de Hecho en Bogotá. Se realizó reunión de seguimiento con la referente de la política pública</t>
  </si>
  <si>
    <r>
      <t xml:space="preserve">GÉNERO: </t>
    </r>
    <r>
      <rPr>
        <sz val="10"/>
        <color rgb="FF000000"/>
        <rFont val="Arial"/>
        <family val="2"/>
      </rPr>
      <t>A partir del mes de abril se hizo una articulación con la SDM en el marco de la estrategia SOFÍA y la SIFRE otrogará un puntaje adicional de 0.3 en el proceso de curaduría a emprendimientos de mujeres víctimas de VBG remitidas por esta entidad, el cual se suma al 0,1 que se otorga por el hecho de ser mujer</t>
    </r>
  </si>
  <si>
    <t>En el mes de octubre en el marco de la conmemoración del día de la mujer rural,  se realizaron 9 mercados campesinos con enfoque de género, contando con la participación de 127 productoras provenientes de Bogotá Rural, agricultores urbanos y productoras provenientes de los departamentos de la región central del país.
Los mercados se realizaron en Usme Pueblo, Museo Nacional, parque Alcalá, Parque fundacional Fontibón, Parque la Castellana, Plaza de los Artesanos, Bosa Laureles, Parque Fundacional de Suba, Parque Salitre III Sector, los días 12, 13, 14 y 15 de octubre. Durante el año 2023 se realizarón un total de 11 Mercados campesinos con enfoque de género.</t>
  </si>
  <si>
    <r>
      <t>GÉNERO: "</t>
    </r>
    <r>
      <rPr>
        <sz val="10"/>
        <color rgb="FF000000"/>
        <rFont val="Arial"/>
        <family val="2"/>
      </rPr>
      <t xml:space="preserve">Durante el mes de octubre se realizarón convocatorias para la participación de las mujeres productoras y transformadoras de alimentos, en los diferentes Mercados Campesinos con enfoque de género, logrando que se vincularan 127 mujeres. Por otro lado, dentro de las actividades de gestión se realizó el plan de trabajo para las mujeres de la Casa Refugiode la Secretaría Distrital de la Mujer - SDM, donde se realizó una capacitación sobre la estrategia de Mercados Campesinos y temáticas de etiquetado y rotulado, y normas higiénico sanitarias. De esta forma se continúa dando cumplimiento a una de las acciones establecidas en el plan de trabajo de la SAA en el marco del sistema Sofía de la SDM. Adicionalmente se realizó una (1) visita pedagogica al Mercado campesino del Museo Nacional en el mes de noviembre con las Mujeres que se encuentran en el servicio de acogida de la Casa Refugio Rural de la SDM para que conozcan la dinámica y operación de los Mercados. Con estas acciones se contribuye al ejercicio pleno de los derechos económicos de las mujeres, así como al reconocimiento social, económico y simbólico del trabajo que realizan las mujeres, brindándoles la oportunidad de conocer la oferta y dinámicas de la estrategia Mercados  Campesinos para su inclusión y participación. </t>
    </r>
  </si>
  <si>
    <t>"En el  Cuarto  trimestre de 2023, se da continuidad con la ejecución del contrato 654-2023 suscrito con CONVETUR (contrato de bolsa logística), cuyo objeto es: Prestar los servicios de operador logístico para la planeación, organización, producción y ejecución de los eventos y actividades que se requieran en desarrollo de los planes, programas, proyectos y metas de la SDDE.
No esta demás señalar que el presupuesto ejecutado para la atención de la población objeto incrementó debido a que se realizaron 9 mercados más frente a lo planeado, esto teniendo en cuenta que la estrategia Mercados Campesinos es por demanda, cumpliendo la meta en un 367%."</t>
  </si>
  <si>
    <t>No se realizaron asistencias ya que el fortalecimiento culminó en el primer trimestre. Actualmente se realiza seguimiento al proceso por parte del equipo técnico de la SDDE.</t>
  </si>
  <si>
    <t xml:space="preserve">No se realizaron asistencias ya que el fortalecimiento culminó en el primer trimeste. Actualmente, se realiza seguimiento al proceso por parte del equipo técnico de la SDDE. Durante el mes de octubre 2023 se realizó el 1° Mercado Campesino implementando el modelo de autogestión el cual tiene la diferencial de que son las mismas productoras quienes asumen la logística y organización del mercado contando con el apoyo de la SDDE en el préstamo de elementos como carpas y mobiliario, este se desarrolló en la plazoleta principal de la vereda Quiba Baja de la localidad de Ciudad Bolívar, bajo el liderazgo de la Fundación de Mujeres Quibanas con la participación de 16 mujeres emprendedoras de la vereda y quienes comercializan productos como hortalizas, tejidos y postres; el cual obtuvo una venta total de $4.037.000 ingresos directos para las productoras. También dentro de la conmemoración del día de la Mujer rural en el mes de octubre 2023 se realizaron dos (02) mercados exclusivos para las mujeres productoras de la ruralidad de Bogotá el cual convoco a 24 mujeres de las localidades de Usme, Ciudad Bolívar, Sumapaz, Suba, Chapinero y Santa Fe, recibiendo una serenata y detalle por parte de la Secretaria de Desarrollo Económico enalteciendo su labor como productoras. En estos espacios se lograron comercializar un total de $11.520.000. </t>
  </si>
  <si>
    <t xml:space="preserve">Durante el cuarto trimestre del año 2023 no se realizaron asesorías técnicas a mujeres en sus diversidades y/o unidades productivas conformadas por mujeres. </t>
  </si>
  <si>
    <r>
      <t>GÉNERO: La</t>
    </r>
    <r>
      <rPr>
        <sz val="10"/>
        <color rgb="FF000000"/>
        <rFont val="Arial"/>
        <family val="2"/>
      </rPr>
      <t xml:space="preserve"> Subdirección de Financiamiento e Inclusión Financiera se encuentra trabajando con el equipo poblacional para identificar grupos objetivos de mujeres que en el ejercicio de sus derechos económicos requieran una asesoría directa acerca de los productos de capitalización o financiamiento a los cuales pueden acceder. Con la referente poblacional de la política desde la entidad, se ha venido trabajando en la posibilidad de realizar más sesiones de inscripción y asesorías a los programas vigentes por parte de las mujeres del Distrito en sus diversidades.</t>
    </r>
  </si>
  <si>
    <t>Durante el cuarto trimestre del año 2023 no se realizaron asesorías, por ende, no se tiene un estimado presupuestal.</t>
  </si>
  <si>
    <t>Julio Alejandro Abril Tabares
Aida Patricia Niño Mora</t>
  </si>
  <si>
    <t>jabrilt@shd.gov.co
apnino@shd.gov.co</t>
  </si>
  <si>
    <t xml:space="preserve"> Oscar Fabian Melo - Martha Liliana Durán Cortes</t>
  </si>
  <si>
    <t>oscar.melo@loteriadebogota.com
martha.duran@loteriadebogota.com</t>
  </si>
  <si>
    <t>Cesar Alfonso Figueroa Socarras 
Jhonny Leandro Jiménez Tunjo</t>
  </si>
  <si>
    <t xml:space="preserve"> &lt;cfigueroa@shd.gov.co&gt;
&lt;jljimenez@shd.gov.co&gt;</t>
  </si>
  <si>
    <t>Aleida Fonseca Marín / Juan Manuel Ballesteros Vasquez</t>
  </si>
  <si>
    <t>afonsecam@shd.gov.co
jballesteros@shd.gov.co</t>
  </si>
  <si>
    <t>Inversión + Cooperación</t>
  </si>
  <si>
    <t>7874/ 7837/7842</t>
  </si>
  <si>
    <t>"Con el fin de atender población perteneciente a Mujer y equidad de Género se crearon las siguientes estrategias:
- Se diseñó la estrategia de amadrinamiento y apadrinamiento, para el acompañamiento a esta población en particular.
- Se coordinó y se articuló con diversas instituciones del orden distrital para respaldar el cumplimiento de los compromisos de atención hacia la población.
- Se elaboró un instrumento de caracterización destinado a revisar la información sobre las unidades productivas de la población.
- Se creó una estrategia para difundir de manera más accesible y entendible el programa ""Impulso Local"" entre los diferentes grupos poblacionales.
En todas las actividades se hizo énfasis en Impulso Local y al apoyo a registro de este programa.
-También, se hicieron talleres de habilidades emprendedoras  y modelo de negocio."</t>
  </si>
  <si>
    <t>Enfoque Género: se han implementado diferentes espacios virtuales y presenciales de atención a mujeres del distrito con el objetivo de socializar los diferentes programas y orientar a las mujeres en la inscripción y postulación a los programas ofertados por la subdirección. Se ha llegado a todas las localidades del distrito realizando talleres para el fortalecimiento de las unidades productivas. Enfoque Poblacional: Complementariamente se han implementado acciones para entender puntualmente sus propias necesidades, para que nuestros programas las puedan mitigar, con un acompañamiento de asistencia técnica a la medida.
Se diseñó la estrategia de amadrinamiento y apadrinamiento, para el acompañamiento a esta población en particular.
Etnias: Rrom 2, Indígenas 33, Afrodescendiente 98, Palenquero 2, Raizal 10
 LGBTI:  Asexual 24, Bisexual 96, Gay 13, Lesbiana 34 y Pansexual 7
Enfoque Territorial: Hemos llevado nuestra oferta a territorio, a los diferentes espacios donde exclusiva y comúnmente se reúne este grupo poblacional de mujeres. Caracterización de las 3.890 mujeres beneficiadas con los programas: Localidad: Antonio Nariño 72, Barrios Unidos 55, Bosa 523, Chapinero 69, Ciudad Bolívar 414, Engativá 218, Fontibón 75, Kennedy 349, Candelaria 37, Los Mártires 53, Puente Aranda 83, Rafael Uribe Uribe 191, San Cristóbal 307, Santa Fe 65, Suba 316, Sumapaz 3, Teusaquillo 82, Tunjuelito 90, Usaquén 201, Usme 257 y No informa 430. Discapacidad: Auditiva 50, Cognitiva 11, Física 201, Múltiple 14, Psicosocial 28, Sordo-Ceguera 10 y Visual 101</t>
  </si>
  <si>
    <t>Durante el cuato trimestre de 2023  fueron beneficiadas con los programas de la Subdirección de Emprendimiento y Negocios 3.890unidades productivas de mujeres, las cuales cumplieron con los requisitos para la participación en los mismos, así: 1.518 en la Academia Bogotá Productiva programa cuyo propósito fue desarrollar habilidades, modelos de negocio innovadores, fomento de conexiones con el mercado, plataformas de formación y distintos retos empresariales y gerenciales, contribuyendo al desarrollo de la capacidad productiva de los negocios del Distrito; 1.757 en el programa Impulso Local que fortaleció los micronegocios de estas mujeres del Distrito Capital a través de procesos de formación, asistencia técnica y capitalización bajo un enfoque de priorización poblacional y territorial con el fin de promover su productividad y sostenibilidad y 615 a través de Hecho en Bogotá, estrategia cuyo propósito fue incentivar el consumo de productos y servicios creados por productores locales, fortaleciendo las competencias de los mismos para consolidar la conexión a mercados y generar una intervención que reconoce la vocación económica del territorio. El presupuesto ejecutado para el  cuarto trimestre fue de 1.850.119.844</t>
  </si>
  <si>
    <t xml:space="preserve">Durante este periodo  en el marco del decreto Decreto 2733 de 2012, se utilizaron diferentes estrategias para la identificación de los sectores que mayor dinamismo económico en la ciudad, a los cuales por medio de los gestores empresariales de la Agencia Distrital de Empleo (ADE), se explicó detalladamente el beneficio tributario al cual pueden acceder las empresas y organizaciones que contraten mujeres  víctimas de violencia bajo condiciones dignas y decentes. </t>
  </si>
  <si>
    <t>"DERECHOS HUMANOS: 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Es importante mencionar que en los procesos de interlocución con los empresarios se ha avanzado es desvirtuar paradigmas e imaginarios frente a la contratación de mujeres víctimas de violencia de género, resaltando la ruta de atención de la secretaria de la mujer y las redes de apoyo institucional a las cuales las empresas pueden acudir como  la ADE, lo cual propenda por  procesos de intermediación laboral  centrados en habilidades y competencias requeridas  para cubrir  las vacantes.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Es concordancia con el enfoque diferencial se avanzó durante este periodo se fortalecer sinergias con la secretaría distrital de la mujer, para atender en el marco de la ruta de empleabilidad a  las mujeres víctimas de violencia y en tentativa de feminicidio, que están  en las casas refugio del distrito. A la cuales se brindó atención personalizada en  espacio accesible y seguro.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Se  adelantaron proceso de  dialogo con los empresarios para que en la publicación de vacantes en la plataforma del servicio público de empleo, la descripción se centre en las habilidades y competencias necesarias para ocupar el puesto de trabajo, y se deje de lado colocar explícitamente las categorías de sexo o  género, los cual indicen directamente en la postulación a las vacantes.</t>
  </si>
  <si>
    <t>"Los recursos corresponden al proyecto de inversión 7863 ""Mejoramiento Empleo Incluyente y Pertinente Bogotá"". Cuya meta es Promover la generación de empleo para al menos 200.000 personas.
En cumplimiento de ello, el presupuesto ejecutado para el tercer trimestre corresponde a los honorarios de las personas que realizan la gestión empresarial desde la Agencia de Empleo.
presupuesto total de ejecución del tercere trimestre: $90.000.000
El reporte según el plan de acción est producto es anual por lo tanto para el trimestre solo se reporta la parte cualitativa, esto atendiendo a las retroalimentaciones de la SDM. "</t>
  </si>
  <si>
    <t>"La SEF cuenta  con un portafolio de formación laboral, que incluye diversas temáticas para las mujeres  en sus diferencias y diversidades que estén interesadas en fortalecer su perfil laboral, lo  efectúen  a través de los programas de formación de la SEF,  los cuales son desarrollados de acuerdo a los requerimientos del mercado laboral .A partir de lo anterior se cuenta con los siguientes programas:
•        Todos a la U: Formación integral para desarrollar las habilidades y competencias que demanda el siglo XXI, con énfasis en los sectores con mayor demandar laboral en la ciudad.
•        Convenio SENA: Ofrece una serie de cursos divididos en tres grandes ejes: habilidades digitales, bilingüismo y formación a la medida (incluyendo habilidades blandas, habilidades técnicas y socio emocionales).
•        Convenio IBM: Formación orientada al fortalecimiento de competencias digitales, especialmente tecnologías emergentes a través de la plataforma Skillsbuild de IBM.
Es importante mencionar que  en los proceso de articulación con entidades como la SDM,SDIS y Diversidad sexual se comparte de manera periódica el portafolio de formación, al cual puede acceder las mujeres en sus diferencias y diversidades, con el propósito de tejer canales de comunicación más cercanos con las  mujeres. Adicional en los espacios territoriales como manzanas del cuidado, puntos de atención de la agencia y  jornadas se  informan  cuáles son  los procesos de formación vigente y que aportan al perfil ocupacional de las buscadoras de empleo, quienes deciden si se vinculan a los mismos.
Por lo tanto para este periodo se cuenta con los siguientes datos:
• Formadas laborales:3064
• Formadas Blandas y Transversales:520
Total de mujeres formadas en este periodo es de 3584
Finalmente el acumulado en  formación  pertinente  para las mujeres  de enero a diciembre
• Formadas laborales: 9729
• Formadas Blandas y Transversales: 5022
Total Formación 14751
Debido a las mejoras y ajustes en el proceso, para este reporte no fue posible desagregar a tiempo la información poblacional y territorial, se ajustara en el siguiente reporte.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
"</t>
  </si>
  <si>
    <t>"GÉNERO: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Teniendo en cuenta que las mujeres son una de las poblaciones que mayores barreras presenta para la culminación a los procesos de formación para el trabajo, con aliados estratégicos como el SENA se cuenta con  horarios asincrónicos, virtuales y presenciales que facilitan a las mujeres en sus diferencias y diversidades permanecer en los procesos de formación que solicita  las nuevas dinámicas del mercado laboral.</t>
  </si>
  <si>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tercer trimestre corresponde al número de personas formadas con los siguientes costos unitarios según los resultados de cada programa:
Laborales :  $ 89.576 *3064 =  274,460.864
BT:  $ 89.576 *520=  46.579.520
Total:  $  321.040.384
"</t>
  </si>
  <si>
    <t>Para el cuarto trimestre el contratista entrego finalizados los productos de Proyecto de Vida Técnicas de negociación y resolución de conflictos con esta entrega se completa la entrega de los tres productos contratados teniendo en cuenta que el plazo de ejecución iba hasta el 26 de noviembre el contratista cumplió con estas fechas y se realiza el acta de recibo de los productos y la radicación del pago numero tres y cuatro junto con sus soportes: las temáticas contratadas fueron 1.Habilidades financieras , 2. Proyecto de vida y 3. Técnicas de negociación y resolución de conflictos.</t>
  </si>
  <si>
    <t>GÉNERO: Para los productos Proyecto de Vida Técnicas de negociación y resolución de conflictos se desarrollo teniendo en cuenta el enfoque de género reconociendo a las mujeres en todas sus diversidades con énfasis en mujeres cuidadoras , se verifico en el desarrollo de los guiones y videos la inclusión de este.
En atención al objeto contractual se adelantaron 3 productos así:
Habilidades Financieras: Para este contenido se realizaron dos podcast y tres videos, este contenido tuvo un enfoque hacia como ahorrar, para el desarrollo de este contenido se tomaron casos de mujeres reales que trabajan de manera informal y contaban sus experiencias con el manejo del dinero, el enfoque de género se enfocó en caso cotidianos donde las mujeres tienen un acceso limitado al dinero, pero logran suplir las necesidades del hogar, así mismo se les brindo información de como enfrentar una deuda y como salir de ellas con un plan de trabajo sencillo y con el uso de herramientas sencillas que les permitan hacer seguimiento a sus gastos diarios, en el marco de este ejercicio se recordó a las mujeres la importancia del valor de su tiempo y se incentivo a participar en talleres y espacios que les permitan adquirir habilidades socioemocionales y financieras.
Proyecto de vida: Para este contenido se realizaron dos podcast y tres videos, este contenido estuvo enfocado en el autoconocimiento de las mujeres, este espacio permitió enfocar a las mujeres en todos los espacios que ocupan , como jefes de hogar, madres y proveedoras, el contenido brindo herramientas que permite que las mujeres puedan trazarse unas metas a corto y largo paso permitiéndoles planear con anticipación sobre aquellas actividades que consideraban valiosas y necesarias para su crecimiento personal y que a su vez podría traer grandes beneficios al interior de la familia.
Técnicas de negociación y resolución de conflictos: Para este contenido se realizaron dos podcast y tres videos, este contenido estuvo enfocado en la comprensión de la negociación desde una perspectiva de casos reales de mujeres emprendedoras que se ven enfrentadas ante una situación que las puede perjudicar a todas, pero que al lograr un acuerdo las beneficia para trabajar en equipo y obtener buenos resultados. Así mismo se brindaron herramientas para resolver conflictos desde un ejercicio sencillo que les permite a las mujeres reconocer sus fortalezas y debilidades ante situaciones que puedan dificultarles sus labores como emprendedoras..</t>
  </si>
  <si>
    <t>4to-Trimestre
No se comprometieron recursos adicionales para la meta.
Total acumulado: $240 millones.</t>
  </si>
  <si>
    <r>
      <t xml:space="preserve">De acuerdo con las dos actividades programadas Se tiene los siguientes avances para este trimestre con corte 31 de diciembre: 1. Implementar la ruta de divulgación y orientación para la formación y oferta de empleo y emprendimiento de mujeres diseñada en el marco de la estrategia de emprendimiento y empleabilidad; en la cual se avanzó:
1.1 Se Continuo con la implementación de la ruta de divulgación y orientación para la formación y oferta de empleo y emprendimiento de mujeres logrando 1878 orientaciones y 15 registros, de acuerdo al cumplimiento de meta.
1.2 Entre los meses de noviembre y diciembre el equipo  territorial participo en 169 espacios territoriales en las diferentes localidades del distrito, entre los que se encuentran ferias de servicios, jornadas "Mujer Contigo en tu barrio", días de emprendimiento y empleabilidad en las manzanas del cuidado y en las Casas de Igualdad de Oportunidades para las Mujeres, talleres hoja de vida, entre otras. En estos espacios se llevó a cabo difusión de la Estrategia de Emprendimiento y Empleabilidad, de los programas activos de empleo, programas de generación de ingresos y formación para el trabajo. 
Se destaca los siguientes avances acumulados en relación a la difusión de la ruta de divulgación y orientación de las alianzas para el empleo y el emprendimiento logrando así a corte 31 de diciembre </t>
    </r>
    <r>
      <rPr>
        <b/>
        <sz val="10"/>
        <color rgb="FF000000"/>
        <rFont val="Arial"/>
      </rPr>
      <t>12304</t>
    </r>
    <r>
      <rPr>
        <sz val="10"/>
        <color rgb="FF000000"/>
        <rFont val="Arial"/>
      </rPr>
      <t xml:space="preserve"> registros y </t>
    </r>
    <r>
      <rPr>
        <b/>
        <sz val="10"/>
        <color rgb="FF000000"/>
        <rFont val="Arial"/>
      </rPr>
      <t>4213</t>
    </r>
    <r>
      <rPr>
        <sz val="10"/>
        <color rgb="FF000000"/>
        <rFont val="Arial"/>
      </rPr>
      <t xml:space="preserve"> orientaciones.
1.3  Se fortaleció la convocatoria para el desarrollo de contenidos socioemocionales para el empleo y el emprendimiento en liderazgo, comunicación asertiva, habilidades financieras, proyecto de vida, técnicas de negociación y resolución de conflictos, logrando la asistencia de 2.131 mujeres cuidadoras.
1.4 Se realizaron 17 eventos de socialización en las Manzanas del cuidado o CIOMS de las localidades, visibilizando los resultados locales de la Estrategia EE así como presentar a otras mujeres los testimonios de las mujeres cuidadoras que se han participado de la Estrategia y su oferta alcanzando una participación aproximadamente 500 ciudadanas.
1.5 Se continuaron con los espacios directos con las empresas aliadas para procesos de entrevista e inscripción de mujeres cuidadoras a los programas de empleo y generación de ingresos. Estas acciones contribuyen a reducir la feminización de la pobreza, todo ello materializada en la arquitectura institucional como el Sistema Distrital de Cuidado con las manzanas del cuidado, las Casas de Igualdad de Oportunidades para las Mujeres, las Jornadas locales de E&amp;E.
En relación a la segunda actividad:
2.Promover acciones y alianzas que contribuyan a la generación de ingresos y empleo para las mujeres, en el marco de la Estrategia de Emprendimiento y Empleabilidad se avanzó: a corte 31 de diciembre:
2.1. Se gestionaron y mantuvieron</t>
    </r>
    <r>
      <rPr>
        <b/>
        <sz val="10"/>
        <color rgb="FF000000"/>
        <rFont val="Arial"/>
      </rPr>
      <t xml:space="preserve"> 61</t>
    </r>
    <r>
      <rPr>
        <sz val="10"/>
        <color rgb="FF000000"/>
        <rFont val="Arial"/>
      </rPr>
      <t xml:space="preserve"> alianzas para la generación de ingresos y empleo para las mujeres de Bogotá: Empleo: 35 empresas, generación de ingresos: 8 empresas, programas de formación: 7 empresas, gremios: 12 gremios.
2.2 Para este trimestre se realizaron (15) reuniones de seguimiento con las alianzas, con el objetivo verificar ofertas y el acceso de las mujeres a ellas. Las reuniones se llevaron a cabo con los aliados:   Dominos, Enfermeras, Colombina, Serviespeciales, Cemex, Wom, Yanbal, Oriflame, Corewoman, Fundación texmodas, Zenú, ACICOM, Crepes &amp; Waffles, OS Ingeniería y Jardines el Apogeo.</t>
    </r>
  </si>
  <si>
    <t>GÉNERO:  Estas actividades desarrolladas desde la Estrategia EE, durante su proceso de implementación , contribuye a eliminar las brechas de género, la exclusión y discriminación hacia las mujeres, a través del ejercicio que hacen el equipo de gestoras en el territorio llevando a los espacios locales como manzanas de cuidado, casas de igualdad de oportunidades y ferias de empleo entre otras,  las ofertas de empleo, de generación de ingresos desde casa y de formación para el empleo y el emprendimiento; Esto les permite tener mayor acceso a la información de acuerdo a sus situaciones y necesidades.
Así mismo la Estrategia de Emprendimiento y Empleabilidad ha trabajado en la inclusión del enfoque de género en once (11) programas del Distrito que se ofertan de empleo y generación de ingresos,  en aras de lograr llegar a más mujeres, para promover su participación en el mundo laboral y disminuir su deserción de los mismos.</t>
  </si>
  <si>
    <t>4to-Trimestre
El valor ejecutado entre noviembre y diciembre, corresponde las actividades desarrolladas en el marco de la ejecución del contrato listado a continuación y cuyo registro presupuestal se realizó en el periodo mencionado:
Líder (1 CPS) - Adición Cto.525-2023$7.500.000
Total acumulado: 893 millones</t>
  </si>
  <si>
    <t xml:space="preserve">Subdirección para la gestión Integral Local </t>
  </si>
  <si>
    <t>Maritza del Carmen Mosquera Palacios</t>
  </si>
  <si>
    <t>mmosquera@sdis.gov.co</t>
  </si>
  <si>
    <r>
      <t xml:space="preserve">DERECHOS HUMANOS: </t>
    </r>
    <r>
      <rPr>
        <sz val="10"/>
        <color rgb="FF000000"/>
        <rFont val="Arial"/>
        <family val="2"/>
      </rPr>
      <t xml:space="preserve">El proceso de identificación, búsqueda y caracterización permitió la priorización de 1232 hogares de jefatura femenina en búsqueda de la mitigación de las condiciones de vulnerabilidad mediante la atención de oferta pertinente y oportuna, que brinde respuestas para la garantía y goce de derechos de las mujeres vinculadas y sus familias .
</t>
    </r>
    <r>
      <rPr>
        <b/>
        <sz val="10"/>
        <color rgb="FF000000"/>
        <rFont val="Arial"/>
        <family val="2"/>
      </rPr>
      <t xml:space="preserve">
GÉNERO:</t>
    </r>
    <r>
      <rPr>
        <sz val="10"/>
        <color rgb="FF000000"/>
        <rFont val="Arial"/>
        <family val="2"/>
      </rPr>
      <t xml:space="preserve"> El servicio de acompañamiento a hogares pobres se construyó bajo un modelo de intervención que permitirá priorizar aspectos de movilidad social y autocuidado teniendo como objetivo la des feminización de la pobreza, tras lo cual se prioriza la atención de mujeres jefas de hogar.
</t>
    </r>
    <r>
      <rPr>
        <b/>
        <sz val="10"/>
        <color rgb="FF000000"/>
        <rFont val="Arial"/>
        <family val="2"/>
      </rPr>
      <t xml:space="preserve">
TERRITORIAL:</t>
    </r>
    <r>
      <rPr>
        <sz val="10"/>
        <color rgb="FF000000"/>
        <rFont val="Arial"/>
        <family val="2"/>
      </rPr>
      <t xml:space="preserve"> El servicio de acompañamiento a hogares pobres tiene un proceso de focalización y priorización basado características territoriales, tales como mapas de pobreza, alertas tempranas de la Defensoría del Pueblo y polígonos de monitoreo de la Secretaría de Hábitat. Esta priorización territorial dio como resultado la atencion de jefas hogagar en las siguientes localidades: ANTONIO NARIÑO 1; BARRIOS UNIDOS 33; BOSA 444; CHAPINERO 28; CIUDAD BOLIVAR 710 ;ENGATIVA 197; FONTIBON 47; KENNEDY 370; LOS MARTIRES 3; PUENTE ARANDA 2; RAFAEL URIBE URIBE 349; SAN CRISTOBAL 262; SANTA FE 2; SUBA 345; TEUSAQUILLO 4; TUNJUELITO 152; USAQUEN 123; USME 380
</t>
    </r>
    <r>
      <rPr>
        <b/>
        <sz val="10"/>
        <color rgb="FF000000"/>
        <rFont val="Arial"/>
        <family val="2"/>
      </rPr>
      <t xml:space="preserve">
DIFERENCIAL: </t>
    </r>
    <r>
      <rPr>
        <sz val="10"/>
        <color rgb="FF000000"/>
        <rFont val="Arial"/>
        <family val="2"/>
      </rPr>
      <t>El servicio de acompañamiento a hogares pobres está diseñado para atender integralmente a las mujeres jefas de hogar en cualquier ciclo de vida, pertenecía étnica o sexualidad diversa mediante el reconocimiento y compresión de las diferencias de manera que les permitan a estos acceder de forma oportuna a la oferta social.</t>
    </r>
  </si>
  <si>
    <r>
      <rPr>
        <b/>
        <sz val="10"/>
        <color rgb="FF000000"/>
        <rFont val="Arial"/>
      </rPr>
      <t>DERECHOS HUMANOS:</t>
    </r>
    <r>
      <rPr>
        <sz val="10"/>
        <color rgb="FF000000"/>
        <rFont val="Arial"/>
      </rPr>
      <t xml:space="preserve"> El proceso de identificación, búsqueda y caracterización permitió la priorización de 5.836 hogares de jefatura femenina en búsqueda de la mitigación de las condiciones de vulnerabilidad mediante la atención de oferta pertinente y oportuna, que brinde respuestas para la garantía y goce de derechos de las mujeres vinculadas y sus familias .
</t>
    </r>
    <r>
      <rPr>
        <b/>
        <sz val="10"/>
        <color rgb="FF000000"/>
        <rFont val="Arial"/>
      </rPr>
      <t xml:space="preserve">
GÉNERO:</t>
    </r>
    <r>
      <rPr>
        <sz val="10"/>
        <color rgb="FF000000"/>
        <rFont val="Arial"/>
      </rPr>
      <t xml:space="preserve"> El servicio de acompañamiento a hogares pobres se construyó bajo un modelo de intervención que permitió priorizar a las mujeres jefas de hogar que ingresaron al servicio, frente a los aspectos de movilidad social y autocuidado teniendo como objetivo poder desfeminizar la pobreza y poder brindar atención a  las mujeres caracterizadas.
</t>
    </r>
    <r>
      <rPr>
        <b/>
        <sz val="10"/>
        <color rgb="FF000000"/>
        <rFont val="Arial"/>
      </rPr>
      <t xml:space="preserve">
TERRITORIAL:</t>
    </r>
    <r>
      <rPr>
        <sz val="10"/>
        <color rgb="FF000000"/>
        <rFont val="Arial"/>
      </rPr>
      <t xml:space="preserve"> El servicio de acompañamiento a hogares pobres tiene un proceso de focalización y priorización basado características territoriales, tales como mapas de pobreza, alertas tempranas de la Defensoría del Pueblo y polígonos de monitoreo de la Secretaría de Hábitat. Esta priorización territorial dio como resultado la atención de jefas hogar en las siguientes localidades: ANTONIO NARIÑO 3; BARRIOS UNIDOS 60; BOSA 869; CANDELARIA 6; CHAPINERO 48; CIUDAD BOLIVAR 1002; ENGATIVA 223; FONTIBON 80; KENNEDY 595; LOS MARTIRES 78; PUENTE ARANDA 21; RAFAEL URIBE 647; SAN CRISTOBAL 589; SANTA FE 43; SUBA 551; TEUSAQUILLO 10; TUNJUELITO 230; USAQUEN 240; USME 541
</t>
    </r>
    <r>
      <rPr>
        <b/>
        <sz val="10"/>
        <color rgb="FF000000"/>
        <rFont val="Arial"/>
      </rPr>
      <t xml:space="preserve">
DIFERENCIAL: </t>
    </r>
    <r>
      <rPr>
        <sz val="10"/>
        <color rgb="FF000000"/>
        <rFont val="Arial"/>
      </rPr>
      <t>El servicio de acompañamiento a hogares pobres está diseñado para atender integralmente a las mujeres jefas de hogar en cualquier ciclo de vida, pertenecía étnica o sexualidad diversa mediante el reconocimiento y compresión de las diferencias de manera que les permitan a estos acceder de forma oportuna a la oferta social.CK10</t>
    </r>
  </si>
  <si>
    <t>Si</t>
  </si>
  <si>
    <t>Oficina de Gestión Social</t>
  </si>
  <si>
    <t>Dirección territorial</t>
  </si>
  <si>
    <t>REPORTES SECTORIALES 2024</t>
  </si>
  <si>
    <t>Importancia relativa del producto
(%)</t>
  </si>
  <si>
    <t>ODS</t>
  </si>
  <si>
    <t>Meta 
ODS</t>
  </si>
  <si>
    <t>Indicador del PDD</t>
  </si>
  <si>
    <t>Código Meta
PDD</t>
  </si>
  <si>
    <r>
      <rPr>
        <b/>
        <sz val="10"/>
        <color rgb="FF000000"/>
        <rFont val="Arial"/>
        <family val="2"/>
      </rPr>
      <t xml:space="preserve">AVANCE CUANTITATIVO ACUMULADO 2024 (NÚMERICO)
</t>
    </r>
    <r>
      <rPr>
        <b/>
        <u/>
        <sz val="10"/>
        <color rgb="FFFF0000"/>
        <rFont val="Arial"/>
        <family val="2"/>
      </rPr>
      <t xml:space="preserve">SE REPORTA CONFORME A LA PERIODICIDAD Y AL TIPO DE ANUALIZACIÓN (EJEMPLO: ANUAL - CONSTANTE), SE REPORTA ÚNICAMENTE EN EL PERIODO QUE ESTA RESALTADO EN AMARILLO. </t>
    </r>
  </si>
  <si>
    <r>
      <rPr>
        <b/>
        <sz val="10"/>
        <color rgb="FF000000"/>
        <rFont val="Arial"/>
        <family val="2"/>
      </rPr>
      <t xml:space="preserve">AVANCE CUALITATIVO 2024 (DESCRIPTIVO)
</t>
    </r>
    <r>
      <rPr>
        <b/>
        <u/>
        <sz val="10"/>
        <color rgb="FFFF0000"/>
        <rFont val="Arial"/>
        <family val="2"/>
      </rPr>
      <t xml:space="preserve">
SE REPORTA TODOS LOS TRIMESTRES, INDEPENDIENTEMENTE DE SU PERIODICIDAD</t>
    </r>
  </si>
  <si>
    <r>
      <rPr>
        <b/>
        <sz val="10"/>
        <color rgb="FF000000"/>
        <rFont val="Arial"/>
        <family val="2"/>
      </rPr>
      <t xml:space="preserve">AVANCE CUALITATIVO IMPLEMENTACIÓN DE ENFOQUES 2024 (DESCRIPTIVO)
</t>
    </r>
    <r>
      <rPr>
        <b/>
        <u/>
        <sz val="10"/>
        <color rgb="FFFF0000"/>
        <rFont val="Arial"/>
        <family val="2"/>
      </rPr>
      <t>SE REPORTA TODOS LOS TRIMESTRES, INDEPENDIENTEMENTE DE SU PERIODICIDAD</t>
    </r>
  </si>
  <si>
    <r>
      <rPr>
        <b/>
        <sz val="10"/>
        <color rgb="FF000000"/>
        <rFont val="Arial"/>
        <family val="2"/>
      </rPr>
      <t xml:space="preserve">RECURSOS EJECUTADOS 2024 (NÚMERICO)
</t>
    </r>
    <r>
      <rPr>
        <b/>
        <u/>
        <sz val="10"/>
        <color rgb="FFFF0000"/>
        <rFont val="Arial"/>
        <family val="2"/>
      </rPr>
      <t>SE REPORTA CONFORME A LA PERIODICIDAD, SE REPORTA ÚNICAMENTE EN EL PERIODO QUE ESTA RESALTADO EN AMARILLO DE MANERA ACUMULADA</t>
    </r>
  </si>
  <si>
    <r>
      <rPr>
        <b/>
        <sz val="10"/>
        <color rgb="FF000000"/>
        <rFont val="Arial"/>
        <family val="2"/>
      </rPr>
      <t xml:space="preserve">AVANCE CUALITATIVO DE LA INFORMACIÓN FINANCIERA 2024 (DESCRIPTIVO)
</t>
    </r>
    <r>
      <rPr>
        <b/>
        <u/>
        <sz val="10"/>
        <color rgb="FFFF0000"/>
        <rFont val="Arial"/>
        <family val="2"/>
      </rPr>
      <t>SE REPORTA TODOS LOS TRIMESTRES, INDEPENDIENTEMENTE DE SU PERIODICIDAD</t>
    </r>
  </si>
  <si>
    <t>Igualdaddegénero</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</si>
  <si>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</si>
  <si>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Género:
Diferencial:
Derechos Humanos:
Territorial:</t>
  </si>
  <si>
    <t>Findelapobreza</t>
  </si>
  <si>
    <t>5.1  Poner fin a todas las formas de discriminación contra todas las mujeres y las niñas en todo el mundo</t>
  </si>
  <si>
    <t>Género:
Diferencial:
Derechos Humanos:</t>
  </si>
  <si>
    <t>5.5  Asegurar la participación plena y efectiva de las mujeres y la igualdad de oportunidades de liderazgo a todos los niveles decisorios en la vida política, económica y pública</t>
  </si>
  <si>
    <t>Pazjusticiaeinstitucionessólidas</t>
  </si>
  <si>
    <t>Reducirladesigualdad</t>
  </si>
  <si>
    <t>De aquí a 2030, potenciar y promover la inclusión social, económica y política de todas las personas, independientemente de su edad, sexo, discapacidad, raza, etnia, origen, religión o situación económica u otra condición</t>
  </si>
  <si>
    <t>Mujeres</t>
  </si>
  <si>
    <t xml:space="preserve">Género:
</t>
  </si>
  <si>
    <t>Reducir significativamente todas las formas de violencia y las correspondientes tasas de mortalidad en todo el mundo.</t>
  </si>
  <si>
    <t>Crear a todos los niveles instituciones eficaces y transparentes que rindan cuentas.</t>
  </si>
  <si>
    <t>Angie Paola Mesa Rojas</t>
  </si>
  <si>
    <t xml:space="preserve"> apmesa@sdmujer.gov.co</t>
  </si>
  <si>
    <t>Observatorio de Turismo</t>
  </si>
  <si>
    <t>Daniel Valencia</t>
  </si>
  <si>
    <t>daniel.valencia@idt.gov.co</t>
  </si>
  <si>
    <t>Documentos de resultados “Estudio participación de la mujer en el turismo en Bogotá: comportamiento de la oferta y demanda 2023” en donde se logrará identificar:
- El perfil de las mujeres turistas que visitaron Bogotá en 2023.
- El porcentaje de participación de las mujeres turistas en la ciudad y sus características como, edad, ocupación y nivel de escolaridad.
- El principal motivo de viaje, lugar de alojamiento, tipo de transporte utilizado y gasto de las mujeres turistas en Bogotá.</t>
  </si>
  <si>
    <t>Género: Sí
Diferencial: Sí
Derechos Humanos: Sí (Asociados ODS (1, 4,5,8, 16)</t>
  </si>
  <si>
    <t>Se ejecutaron $ 4.500.000 lo que corresponde a un pocentaje del total de pago del contratista economista, que participa en el procesamiento de la información recolectada en la encuesta de la Inestigación Viajeros en Bogotá 2023.</t>
  </si>
  <si>
    <t>Documentos de resultados “Estudio participación de la mujer en el turismo en Bogotá: comportamiento de la oferta y demanda 2023” en donde se logrará identificar:
- Determinar el comportamiento del mercado laboral en el sector turismo para las mujeres en Bogotá.
- Identificar las características sociodemográficas y del contrato laboral de las mujeres que trabajan en el sector turismo de Bogotá.
- Conocer el porcentaje de informalidad y subempleo que hay entre las mujeres que trabajan en el sector turismo de Bogotá.</t>
  </si>
  <si>
    <t xml:space="preserve">Se ejecutaron $ 4.500.000 lo que corresponde a un pocentaje del total de pago del contratista economista, que participa en el procesamiento de la información del comportamiento del mercado laboral, de acuerdo con la GEIH del DANE. </t>
  </si>
  <si>
    <t>Trabajodecenteycrecimientoeconómico</t>
  </si>
  <si>
    <t>8.5 De aquí a 2030, lograr el empleo pleno y productivo y el trabajo decente para todas las mujeres y los hombres, incluidos los jóvenes y las personas con discapacidad, así como la igualdad de remuneración por trabajo de igual valor.</t>
  </si>
  <si>
    <t>Durante el primer trimestre 2024 no se cuenta aún con reporte cuantitativo teniendo en cuenta que desde la Gestión de la Subdirección de Emprendimiento Servicios Empresariales y Comercialización , se dedicaron estos primeros meses del año a actividades como: Convocatoria, revisión de criterios de Focalización, socialización y perfilación dando como resultado el ingreso de 116 mujeres, las cuales serán fortalecidas dentro del segundo trimestre en aspectos técnicos, psicosociales y financierosdesde la línea de "Fortalecimiento en modelo de negocio con énfasis en Marketing digital"</t>
  </si>
  <si>
    <t>Durante el segundo trimestre 2024 se reportan 82 mujeres,  de las cuales 53 son madres cabezas de hogar ,se fortalecieron en sus emprendimientos,  desde la Gestión de la Subdirección de Emprendimiento Servicios Empresariales y Comercialización ,  en aspectos técnicos, psicosociales y financieros desde la línea de "Fortalecimiento en modelo de negocio con énfasis en Marketing digital"</t>
  </si>
  <si>
    <t>Género: N.A.
Diferencial: N.A.
Derechos Humanos:N.A.
Territorial: N.A.</t>
  </si>
  <si>
    <r>
      <t xml:space="preserve">Genero: </t>
    </r>
    <r>
      <rPr>
        <sz val="10"/>
        <color rgb="FF000000"/>
        <rFont val="Arial"/>
        <family val="2"/>
      </rPr>
      <t>Femenino.
Diferencial: 53 delas 82 mujeres atendidas corresponden a madres cabezas de hogar.</t>
    </r>
    <r>
      <rPr>
        <b/>
        <sz val="10"/>
        <color rgb="FF000000"/>
        <rFont val="Arial"/>
        <family val="2"/>
      </rPr>
      <t xml:space="preserve">
Derechos Humanos: </t>
    </r>
    <r>
      <rPr>
        <sz val="10"/>
        <color rgb="FF000000"/>
        <rFont val="Arial"/>
        <family val="2"/>
      </rPr>
      <t>De un total de106 emprendedores que terminaron el ciclo de fortalecimiento empresarial 82 fueron mujeres  y de estas 53 son madres cabezas de hogar,logrando fortalecer sus emprendimientos y mejorar los ingresos y por ende la calidad de vida de esas familias.</t>
    </r>
    <r>
      <rPr>
        <b/>
        <sz val="10"/>
        <color rgb="FF000000"/>
        <rFont val="Arial"/>
        <family val="2"/>
      </rPr>
      <t xml:space="preserve">
Territorial: </t>
    </r>
    <r>
      <rPr>
        <sz val="10"/>
        <color rgb="FF000000"/>
        <rFont val="Arial"/>
        <family val="2"/>
      </rPr>
      <t>Se desarrollaron muestras empresariales en las localidades de Engativa, San Cristobal, Fontibón y Suba,donde participaron 7 emprendedoras mujeres en este trimestre.</t>
    </r>
  </si>
  <si>
    <t xml:space="preserve"> $233.263.412</t>
  </si>
  <si>
    <t xml:space="preserve"> $278.792.629</t>
  </si>
  <si>
    <t xml:space="preserve">La meta es indirecta a la Entidad, por lo cual los recursos que se toman corresponden a la ejecución del proyecto 7722 </t>
  </si>
  <si>
    <t>La Entidad presento una reducción en su presupuesto, por lo cual se realiza un ajuste en los costos  reportados en el trimestre</t>
  </si>
  <si>
    <r>
      <t>El IPES busco brindar a las mujeres de población de la economía informal que ejerce sus actividades en el espacio público, alternativas comerciales transitorias para la generación de ingresos a través de la oferta de los proyectos de inversión:
1.</t>
    </r>
    <r>
      <rPr>
        <b/>
        <sz val="10"/>
        <color rgb="FF000000"/>
        <rFont val="Arial"/>
        <family val="2"/>
      </rPr>
      <t xml:space="preserve"> Proyecto 7773: “Realizar la formación y capacitación de personas de alternativas económicas en el espacio público en Bogotá”</t>
    </r>
    <r>
      <rPr>
        <sz val="10"/>
        <color rgb="FF000000"/>
        <rFont val="Arial"/>
        <family val="2"/>
      </rPr>
      <t>, con el curso: "Buenas prácticas de manufactura en la industria de alimentos y bebidas"; 6 personas en total; 4 mujeres y 2 hombres.
2.</t>
    </r>
    <r>
      <rPr>
        <b/>
        <sz val="10"/>
        <color rgb="FF000000"/>
        <rFont val="Arial"/>
        <family val="2"/>
      </rPr>
      <t xml:space="preserve"> Proyecto 7772: “Realizar la formación y capacitación de personas en fortalecimiento empresarial”</t>
    </r>
    <r>
      <rPr>
        <sz val="10"/>
        <color rgb="FF000000"/>
        <rFont val="Arial"/>
        <family val="2"/>
      </rPr>
      <t>, con los cursos:
"Buenas prácticas de manufactura en la industria de alimentos y bebidas"; 45 personas en total; 26 mujeres y 19 hombres.
"Marketing Digital"; 1 mujer.
3.</t>
    </r>
    <r>
      <rPr>
        <b/>
        <sz val="10"/>
        <color rgb="FF000000"/>
        <rFont val="Arial"/>
        <family val="2"/>
      </rPr>
      <t xml:space="preserve"> Proyecto 7548: “Formar en principios de Manipulación Higiénica de Alimentos, educación sanitaria y principios en Buenas Prácticas de Manufactura a personas de las plazas de mercado distritales administradas por el IPES”, con el curso: "Buenas prácticas de manufactura en la industria de alimentos y bebidas"</t>
    </r>
    <r>
      <rPr>
        <sz val="10"/>
        <color rgb="FF000000"/>
        <rFont val="Arial"/>
        <family val="2"/>
      </rPr>
      <t xml:space="preserve">; 111 personas en total; 71 mujeres y 40 hombres.
4. </t>
    </r>
    <r>
      <rPr>
        <b/>
        <sz val="10"/>
        <color rgb="FF000000"/>
        <rFont val="Arial"/>
        <family val="2"/>
      </rPr>
      <t>Proyecto 7722: " Brindar formación y/o capacitación a emprendedores por subsistencia"</t>
    </r>
    <r>
      <rPr>
        <sz val="10"/>
        <color rgb="FF000000"/>
        <rFont val="Arial"/>
        <family val="2"/>
      </rPr>
      <t>. Durante el periodo no se realizaron cursos asociados a este proyecto.
Es importante considerar que, durante el primer trimestre de 2024, se capacitó a un total de 174 personas, de las cuales 108 fueron mujeres y 66 hombres. Todos los participantes completaron satisfactoriamente los requisitos establecidos para la aprobación de los cursos. Sin embargo, es importante destacar que la expedición de los certificados corresponde al SENA, entidad encargada de este proceso, el cual suele tomar alrededor de un mes después de la finalización del curso. Durante este trimestre, se han realizado gestiones para agilizar dicho procedimiento mediante acercamientos con la mencionada institución. En consecuencia, se procederá a validar y actualizar en el próximo corte la lista de personas que han sido formadas y certificadas.</t>
    </r>
  </si>
  <si>
    <r>
      <t>El IPES busco brindar a las mujeres de población de la economía informal que ejerce sus actividades en el espacio público, alternativas comerciales transitorias para la generación de ingresos a través de la oferta de los proyectos de inversión:
1.</t>
    </r>
    <r>
      <rPr>
        <b/>
        <sz val="10"/>
        <color rgb="FF000000"/>
        <rFont val="Arial"/>
        <family val="2"/>
      </rPr>
      <t xml:space="preserve"> Proyecto 7773: “Realizar la formación y capacitación de personas de alternativas económicas en el espacio público en Bogotá”</t>
    </r>
    <r>
      <rPr>
        <sz val="10"/>
        <color rgb="FF000000"/>
        <rFont val="Arial"/>
        <family val="2"/>
      </rPr>
      <t>, con el curso: "Buenas prácticas de manufactura en la industria de alimentos y bebidas"; 4 personas en total; 4 mujeres. "Alfabetización Digital"; 3 personas en total; 3 mujeres.
2.</t>
    </r>
    <r>
      <rPr>
        <b/>
        <sz val="10"/>
        <color rgb="FF000000"/>
        <rFont val="Arial"/>
        <family val="2"/>
      </rPr>
      <t xml:space="preserve"> Proyecto 7772: “Realizar la formación y capacitación de personas en fortalecimiento empresarial”</t>
    </r>
    <r>
      <rPr>
        <sz val="10"/>
        <color rgb="FF000000"/>
        <rFont val="Arial"/>
        <family val="2"/>
      </rPr>
      <t>, con el curso: "Buenas prácticas de manufactura en la industria de alimentos y bebidas"; 15 personas en total; 9 mujeres y 6 hombres. "Alfabetización Digital"; 6 mujeres; 2 hombres. "Marketing Digital"; 12 personas en total: 7 mujeres y 5 hombres.
3.</t>
    </r>
    <r>
      <rPr>
        <b/>
        <sz val="10"/>
        <color rgb="FF000000"/>
        <rFont val="Arial"/>
        <family val="2"/>
      </rPr>
      <t xml:space="preserve"> Proyecto 7548: “Formar en principios de Manipulación Higiénica de Alimentos, educación sanitaria y principios en Buenas Prácticas de Manufactura a personas de las plazas de mercado distritales administradas por el IPES”, con el curso: "Buenas prácticas de manufactura en la industria de alimentos y bebidas"</t>
    </r>
    <r>
      <rPr>
        <sz val="10"/>
        <color rgb="FF000000"/>
        <rFont val="Arial"/>
        <family val="2"/>
      </rPr>
      <t xml:space="preserve">; 7 personas en total; 6 mujeres y 1 hombres.
4. </t>
    </r>
    <r>
      <rPr>
        <b/>
        <sz val="10"/>
        <color rgb="FF000000"/>
        <rFont val="Arial"/>
        <family val="2"/>
      </rPr>
      <t>Proyecto 7722: " Brindar formación y/o capacitación a emprendedores por subsistencia"</t>
    </r>
    <r>
      <rPr>
        <sz val="10"/>
        <color rgb="FF000000"/>
        <rFont val="Arial"/>
        <family val="2"/>
      </rPr>
      <t>. con los cursos "Marketing Digital"; 26 personas en total; 24 mujeres y 2 hombres.
Es importante considerar que, durante el segundo trimestre de 2024, se capacitó a un total de 189 personas, de las cuales 134 fueron mujeres y 55 hombres. Todos los participantes completaron satisfactoriamente los requisitos establecidos para la aprobación de los cursos. Sin embargo, es importante destacar que la expedición de los certificados corresponde al SENA, entidad encargada de este proceso, el cual suele tomar alrededor de un mes después de la finalización del curso. Durante este trimestre, se han realizado gestiones para agilizar dicho procedimiento mediante acercamientos con la mencionada institución. En consecuencia, se procederá a validar y actualizar en el próximo corte la lista de personas que han sido formadas y certificadas.</t>
    </r>
  </si>
  <si>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 xml:space="preserve">Fueron formadas y capacitadas 102 mujeres, en las Rutas de Formación Integral, presenciales y/o virtuales, Mediante el fortalecimiento de competencias generales y específicas que les permita las posibilidades de inserción en el mercado laboral. y/o el mejoramiento de sus unidades productivas. 102 mujeres fueron formadas en buenas prácticas de Manufactura en la Industria de Alimentos y Bebidas BPM y Marketing Digital.
 </t>
    </r>
    <r>
      <rPr>
        <b/>
        <sz val="10"/>
        <color rgb="FF000000"/>
        <rFont val="Arial"/>
        <family val="2"/>
      </rPr>
      <t xml:space="preserve">
DIFERENCIAL:</t>
    </r>
    <r>
      <rPr>
        <sz val="10"/>
        <color rgb="FF000000"/>
        <rFont val="Arial"/>
        <family val="2"/>
      </rPr>
      <t xml:space="preserve"> Las 102 mujeres cumplen con una o varias condiciones de enfoque diferencial de la siguiente manera: 1 mujer afrodescendiente, 1 mujer en condición de discapacidad, 3 mujeres víctimas del conflicto, 67 mujeres cabeza de familia.
 </t>
    </r>
    <r>
      <rPr>
        <b/>
        <sz val="10"/>
        <color rgb="FF000000"/>
        <rFont val="Arial"/>
        <family val="2"/>
      </rPr>
      <t xml:space="preserve">
TERRITORIAL: </t>
    </r>
    <r>
      <rPr>
        <sz val="10"/>
        <color rgb="FF000000"/>
        <rFont val="Arial"/>
        <family val="2"/>
      </rPr>
      <t>La oferta institucional del IPES es a nivel distrital. se realiza la atención en las 19 localidades de Bogotá. debido al alcance de la virtualidad en la oferta institucional. A continuación, se mencionan el número de mujeres formadas por localidad:
Antonio Nariño 5
Barrios Unidos 6
Barrios Unidos 1
Bosa 3
Candelaria 1
Chapinero 2
Ciudad Bolívar 9
Engativá 10
Fuera de Bogotá 3
Kennedy 4
Los Mártires 2
Rafael Uribe Uribe 11
San Cristobal 15
Santa Fé 15
Suba 9
Sumapaz 1
Tunjuelito 2
Usme 3</t>
    </r>
  </si>
  <si>
    <r>
      <t xml:space="preserve">DERECHOS HUMANOS: </t>
    </r>
    <r>
      <rPr>
        <sz val="10"/>
        <color rgb="FF000000"/>
        <rFont val="Arial"/>
        <family val="2"/>
      </rPr>
      <t>Se buscó fortalecer las capacidades y habilidades para disminuir la brecha de desempleo de las mujeres de la economía informal de la ciudad.</t>
    </r>
    <r>
      <rPr>
        <b/>
        <sz val="10"/>
        <color rgb="FF000000"/>
        <rFont val="Arial"/>
        <family val="2"/>
      </rPr>
      <t xml:space="preserve">
GÉNERO: </t>
    </r>
    <r>
      <rPr>
        <sz val="10"/>
        <color rgb="FF000000"/>
        <rFont val="Arial"/>
        <family val="2"/>
      </rPr>
      <t xml:space="preserve">Fueron formadas y capacitadas 59 mujeres, en las Rutas de Formación Integral, presenciales y/o virtuales, Mediante el fortalecimiento de competencias generales y específicas que les permita las posibilidades de inserción en el mercado laboral. y/o el mejoramiento de sus unidades productivas. 59 mujeres fueron formadas en buenas prácticas de Manufactura en la Industria de Alimentos y Bebidas BPM, Alfabetización Digital y Marketing Digital.
 </t>
    </r>
    <r>
      <rPr>
        <b/>
        <sz val="10"/>
        <color rgb="FF000000"/>
        <rFont val="Arial"/>
        <family val="2"/>
      </rPr>
      <t xml:space="preserve">
DIFERENCIAL:</t>
    </r>
    <r>
      <rPr>
        <sz val="10"/>
        <color rgb="FF000000"/>
        <rFont val="Arial"/>
        <family val="2"/>
      </rPr>
      <t xml:space="preserve"> Las 59 mujeres cumplen con una o varias condiciones de enfoque diferencial de la siguiente manera:  2 mujeres en condición de discapacidad, 2 mujeres víctimas del conflicto, 35 mujeres cabeza de familia.
 </t>
    </r>
    <r>
      <rPr>
        <b/>
        <sz val="10"/>
        <color rgb="FF000000"/>
        <rFont val="Arial"/>
        <family val="2"/>
      </rPr>
      <t xml:space="preserve">
TERRITORIAL: </t>
    </r>
    <r>
      <rPr>
        <sz val="10"/>
        <color rgb="FF000000"/>
        <rFont val="Arial"/>
        <family val="2"/>
      </rPr>
      <t>La oferta institucional del IPES es a nivel distrital. se realiza la atención en las 19 localidades de Bogotá. debido al alcance de la virtualidad en la oferta institucional. A continuación, se mencionan el número de mujeres formadas por localidad:
Antonio Nariño 2
Bosa 3
Candelaria 1
Chapinero 2
Ciudad Bolívar 3
Engativá 2
Fontibón 2
Fuera de Bogotá 2
Kennedy 4
Puente Aranda 1
Rafael Uribe Uribe 6
San Cristobal 3
Santa Fé 15
Suba 5
Teusaquillo 1
Tunjuelito 2
Usaquén 2
Usme 3</t>
    </r>
  </si>
  <si>
    <t xml:space="preserve"> $77.654.232</t>
  </si>
  <si>
    <t xml:space="preserve"> $44.917.644</t>
  </si>
  <si>
    <t>La meta es indirecta a la Entidad, por lo cual los recursos que se toman corresponden a la ejecución del proyecto 7772 , 7548, 7773 y 7722</t>
  </si>
  <si>
    <t xml:space="preserve">En el primer trimestre del año 2024 no se realizaron ferias de temporada organizadas por el IPES, se inició un proceso de planeación y organización de las ferias previstas entre los meses de  abril y noviembre de 2024, para ello se creó un link de inscripción el cual esta publicado en la página web del IPES (https://bogota.gov.co/mi-ciudad/desarrollo-economico/unete-las-ferias-ipes-para-vendedores-informales-en-bogota-2024) para que las personas interesadas se inscriban en el formulario con las siguientes indicaciones:
•        Al diligenciar el formulario, quedarán inscrito(a)s para participar en los sorteos que se realizarán para obtener un cupo en las diferentes ferias temporales que tendrán lugar desde el 1 de abril al 30 de noviembre de 2024.
•        Una vez diligenciado el siguiente formulario quedara inscrito(a) para participar en los sorteos para obtener un cupo en las ferias temporales.
•        Criterios de Ingreso Generales:
Ser ciudadano (a) colombiano (a) en ejercicio (esta condición no aplicará para las personas con cédula de extranjería que a la fecha de aprobación del documento reciban servicios de parte de la entidad).
 Ser vendedor ra  informal en el espacio público y haber sido caracterizado por la entidad.
 Ejercer su actividad económica en el Distrito Capital y estar residiendo en el mismo.
Ser mayor de edad.
No tener ningún inmueble o máximo uno a su nombre y que se utilice para vivienda familiar.
No haber sido excluido administrativa o judicialmente de alguno de los servicios que presta el IPES.
No tener inhabilidades y sanciones para contratar con el Estado.
No ser pensionado.
Los criterios de ingreso serán verificados una vez realizada su inscripción, para posteriormente convocarlo(a) a participar en los sorteos y así mismo, acceder a las múltiples ferias que se realizarán de manera constante.                                                                                                               Finalmente, se esta adelantando la gestión interinstitucional con las entidades publico privadas para el desarrollo en las plazoletas de las ferias, así como también los permisos ante los entes reguladores que permitan el desarrollo de las ferias. </t>
  </si>
  <si>
    <t>Para el segundo trimestre del año 2024 se realizaron cinco ferias de temporada en el marco de la reactivación económica y de la celebración del mes de las madres organizadas por el IPES en articulación interinstitucional con el sector público -privado. FERIA VICACHA, FERIA MADRES: HAYUELOS, RESTREPO Y SUBA
Las ferias de temporada desarrolladas corresponden con la meta Plan “Fortalecer al menos 125 ferias para la comercialización en el Espacio Público alineados con las nuevas oportunidades de mercado en la reactivación económica para mipymes y/o emprendimientos.” Su desarrollo se enmarca en el proceso de inscripción a través de la creación del FORMULARIO DE SOLICITUD PARA PARTICIPAR EN FERIAS DE TEMPORADA el cual se encuentra en la página Web del IPES www.ipes.gov.co,  los Criterios de Ingreso Generales y la ruta para participar en los sorteos que designan un cupo para participar del desarrollo dela feria.
Este espacio participativo y de intercambio de saberes,  permitió brindar a las mujeres de población de la economía informal que ejercen su actividad económica  en el espacio público, la asignación de una carpa y/o de una solución urbanísticas (mobiliario urbano) , que posibilitó el desarrollo de la generación de ingresos; así mismo, que las mujeres participantes se apropien de escenarios locales públicos y/o privados para dar a conocer a la ciudadanía los productos que comercializan: gastronómicos, artesanales, de confección, de manufactura ancestral, entre otros.
De esta manera las mujeres desarrollan nuevas formas de reconocimiento que fortalecen sus habilidades y destrezas desde sus diferencias y diversidades, aportando a la agenda económica de la ciudad. En total participaron en las ferias transitorias 120 personas de las cuales 84 son mujeres, 36 hombres. Las localidades donde se realizó las ferias corresponden a: Santa Fe, Usme, Fontibón y Suba.</t>
  </si>
  <si>
    <r>
      <t xml:space="preserve">Derechos Humanos: </t>
    </r>
    <r>
      <rPr>
        <sz val="10"/>
        <color rgb="FF000000"/>
        <rFont val="Arial"/>
        <family val="2"/>
      </rPr>
      <t>Las Ferias Temporales representan una alternativa para el fortalecimiento comercial de las mujeres vendedoras informales o emprendedoras que hacen parte de los circuitos economicos de la ciudad y que responden a la población sujeta de atención del Instituto para la Economía Social (IPES). Estas ferias se desarrollan en espacios públicos y/o privados, donde los usuarios podrán comercializar sus productos.
Diferencial: N/A
Género: N/A
Territorial: N/A</t>
    </r>
  </si>
  <si>
    <r>
      <t xml:space="preserve">
DERECHOS HUMANOS</t>
    </r>
    <r>
      <rPr>
        <sz val="10"/>
        <color rgb="FF000000"/>
        <rFont val="Arial"/>
        <family val="2"/>
      </rPr>
      <t xml:space="preserve">: Las ferias desarrolladas aportaron al impulso local que se viene adelantando desde la Red Distrital para las mujeres vendedoras informales que hacen parte de los circuitos económicos de la ciudad y que responden a la población sujeta de atención del Instituto. Estas ferias se desarrollan en espacios públicos y/o privados concertados, donde las mujeres participantes logran podrán comercializar sus productos, intercambiar saberes y fortalecer redes.                                                                                                   </t>
    </r>
    <r>
      <rPr>
        <b/>
        <sz val="10"/>
        <color rgb="FF000000"/>
        <rFont val="Arial"/>
        <family val="2"/>
      </rPr>
      <t>GÉNERO</t>
    </r>
    <r>
      <rPr>
        <sz val="10"/>
        <color rgb="FF000000"/>
        <rFont val="Arial"/>
        <family val="2"/>
      </rPr>
      <t xml:space="preserve">: Se logró la participación en las ferias de temporada de un total de 120 personas de las cuales  84 son  mujeres y 36 hombres para este trimestre.                                                                                                                                                           </t>
    </r>
    <r>
      <rPr>
        <b/>
        <sz val="10"/>
        <color rgb="FF000000"/>
        <rFont val="Arial"/>
        <family val="2"/>
      </rPr>
      <t>DIFERENCIAL</t>
    </r>
    <r>
      <rPr>
        <sz val="10"/>
        <color rgb="FF000000"/>
        <rFont val="Arial"/>
        <family val="2"/>
      </rPr>
      <t>: Las ferias permiten la participación activa de 84 mujeres desde sus diferencias y diversidades: 07 víctimas del Conflicto Armado, 60 madres cabeza de hogar, 31 adultas mayores, 05 mujeres con discapacidad, 02 LGBTI y 05 mujeres contribuyendo así con el fortalecimiento de todos los espacios de atención diferencial para la participación y mayor reconocimiento de las comunidades y pueblos indígenas: CAM TSA, INGA Y QUECHUAS.</t>
    </r>
    <r>
      <rPr>
        <b/>
        <sz val="10"/>
        <color rgb="FF000000"/>
        <rFont val="Arial"/>
        <family val="2"/>
      </rPr>
      <t xml:space="preserve">
TERRITORIAL</t>
    </r>
    <r>
      <rPr>
        <sz val="10"/>
        <color rgb="FF000000"/>
        <rFont val="Arial"/>
        <family val="2"/>
      </rPr>
      <t>: Las ferias se desarrollaron en las localidades de: Suba, Fontibón, Santa Fe y Antonio Nariño respectivamente.</t>
    </r>
  </si>
  <si>
    <t xml:space="preserve"> $0</t>
  </si>
  <si>
    <t xml:space="preserve"> $16.178.232</t>
  </si>
  <si>
    <t xml:space="preserve">La meta es indirecta a la Entidad, por lo cual los recursos que se toman corresponden a la ejecución del proyecto 7772 y 7773. </t>
  </si>
  <si>
    <t>Para este primer trimestre se realizaron dos jornadas de identificación y caracterización en el marco de la Meta Plan del IPES “Intervenir al menos 10 zonas de la ciudad para la construcción social del espacio público basada en el respecto, el diálogo del acatamiento voluntario de las normas, con énfasis en vendedores informales y bici taxistas, en relación con las estrategias de recuperación económica de la ciudad”. Las jornadas de identificación y caracterización desarrolladas para este trimestre en el espacio público permitieron presentar la oferta institucional de servicios ofertados por el IPES a los- las vendedores-ras informales ocupantes del espacio público.
Las jornadas se desarrollaron en la calle 38 con carrera 9 de la localidad de Puente Aranda donde se identificaron 88 vendedores -ras informales y en la Calle 78 con carrera 41 de la localidad de Kennedy, Calle 170 con carrera KR 7 de la localidad de Usaquén identificándose 114 bici- taxistas, para un total de Identificados de 202 personas, de las cuales 79 son mujeres y 123 hombres.
Dicho registro permite que las vendedoras informales logren acceder a la oferta institucional del IPES y al proceso de carnetización realizado por las alcaldías locales, como mecanismo de focalización de la atención y en la promoción del reconocimiento social, económico y simbólico del trabajo que realizan las vendedoras informales ocupantes del espacio público desde sus diversidades y saberes con respecto al trabajo informal metropolitano y/o local.</t>
  </si>
  <si>
    <t>Durante el segundo trimestre se realizaron ocho (8) jornadas de identificación y caracterización en el marco de la Meta Plan del IPES “Realizar a 14.826 vendedores informales que ejercen actividades económicas en el espacio público procesos de identificación, registro y caracterización”. Las jornadas de identificación y caracterización desarrolladas para este trimestre permitieron realizar un reconocimiento y registro en el sistema de información de la entidad Herramienta Misional HEMI, mediante la aplicación de una ficha de registro que permite diligenciar variables socioeconómicas de importancia para la focalización de la atención del IPES. Las jornadas se desarrollaron en las   localidades de Antonio Nariño, Bosa, Candelaria, los Mártires Ciudad Bolívar, Kennedy, Santa Fe y Usme, donde se identificaron en total de 416 personas, de las cuales 222 son mujeres y 195 hombres. Dicho registro permite que las vendedoras informales logren conocer y de acuerdo con su interés acceder a la oferta institucional del IPES, como también solicitar el desarrollo del código QR que posibilita el proceso de carnetización realizado por las alcaldías locales.
Dichas acciones en el territorio local, permite que las mujeres vendedoras informales que ejercen su actividad económica en el espacio público sean reconocidas como actoras principales de la economía social, desde sus diferencias y diversidades.
Los productos que comercializar, en su mayoría corresponden a: alimentos preparados, bebidas calientes y embazadas prendas de vestir y artesanías, entre otra variedad de artículos, permitieron fortalecer su actividad económica para la generación de ingresos.</t>
  </si>
  <si>
    <r>
      <t xml:space="preserve">DERECHOS HUMANOS: </t>
    </r>
    <r>
      <rPr>
        <sz val="10"/>
        <color rgb="FF000000"/>
        <rFont val="Arial"/>
        <family val="2"/>
      </rPr>
      <t xml:space="preserve">Las jornadas de identificación y caracterización elaboradas por el IPES se realizaron a vendedores y vendedoras informales y a la población de bici -taxistas que desarrollan su actividad económica y de servicio en el espacio público, permitiendo identificar las características y necesidades actuales de las mujeres presentes en el territorio local con enfoque de género y diferencial, focalizando la atención y la oferta institucional. </t>
    </r>
    <r>
      <rPr>
        <b/>
        <sz val="10"/>
        <color rgb="FF000000"/>
        <rFont val="Arial"/>
        <family val="2"/>
      </rPr>
      <t xml:space="preserve">
GÉNERO: </t>
    </r>
    <r>
      <rPr>
        <sz val="10"/>
        <color rgb="FF000000"/>
        <rFont val="Arial"/>
        <family val="2"/>
      </rPr>
      <t>Las jornadas de identificación y caracterización posibilitan el acceso a una información ajustada a la realidad, con variables sociodemográficas de las mujeres vendedoras informales que se encuentran en desarrollo de su actividad económica en el espacio público, metropolitano o local. Este ejercicio permite al IPES desarrollar nuevas estrategias de intervención, atención y reubicación de acuerdo con las necesidades presentes. El total de personas identificadas y caracterizadas corresponden a 202 de este total 79 son mujeres y 123 hombres.</t>
    </r>
    <r>
      <rPr>
        <b/>
        <sz val="10"/>
        <color rgb="FF000000"/>
        <rFont val="Arial"/>
        <family val="2"/>
      </rPr>
      <t xml:space="preserve">
 DIFERENCIAL: </t>
    </r>
    <r>
      <rPr>
        <sz val="10"/>
        <color rgb="FF000000"/>
        <rFont val="Arial"/>
        <family val="2"/>
      </rPr>
      <t>Las jornadas realizadas durante el primer trimestre del 2024 permiten identificar mujeres desde sus diversidades y condiciones, información importante para la atención desde el enfoque diferencial: 09 víctimas del Conflicto Armado, 55 madres cabeza de hogar, 18 adultas mayores, 04 mujeres con discapacidad, 01 mujer cuidadora de personas con discapacidad y 03 mujeres migrantes.</t>
    </r>
    <r>
      <rPr>
        <b/>
        <sz val="10"/>
        <color rgb="FF000000"/>
        <rFont val="Arial"/>
        <family val="2"/>
      </rPr>
      <t xml:space="preserve">
TERRITORIAL: </t>
    </r>
    <r>
      <rPr>
        <sz val="10"/>
        <color rgb="FF000000"/>
        <rFont val="Arial"/>
        <family val="2"/>
      </rPr>
      <t>Las jornadas de actualización se desarrollaron en las localidades de: Rafael Uribe, Kennedy y de Usaquén respectivamente.</t>
    </r>
  </si>
  <si>
    <r>
      <t>DERECHOS HUMANOS</t>
    </r>
    <r>
      <rPr>
        <sz val="10"/>
        <color rgb="FF000000"/>
        <rFont val="Arial"/>
        <family val="2"/>
      </rPr>
      <t>: La intervención en el espacio público permite el desarrollo de jornadas de identificación y caracterización a las mujeres que ejercen su actividad económica, permitiendo su identificación desde sus individualidades y grupos en las zonas de mayor aglomeración local, identificando las necesidades actuales presentes en el territorio. Es la oportunidad que tiene la entidad de dar a conocer la oferta institucional.</t>
    </r>
    <r>
      <rPr>
        <b/>
        <sz val="10"/>
        <color rgb="FF000000"/>
        <rFont val="Arial"/>
        <family val="2"/>
      </rPr>
      <t xml:space="preserve">
 GÉNERO:</t>
    </r>
    <r>
      <rPr>
        <sz val="10"/>
        <color rgb="FF000000"/>
        <rFont val="Arial"/>
        <family val="2"/>
      </rPr>
      <t xml:space="preserve"> Las jornadas de identificación y caracterización posibilitan el acceso a una información ajustada a la realidad, con variables sociodemográficas de las mujeres vendedoras informales que se encuentran en desarrollo de su actividad económica para la generación de ingresos. En total se identifican y caracterizan 416 persona en total de las cuales 222 son mujeres y 195 hombres.</t>
    </r>
    <r>
      <rPr>
        <b/>
        <sz val="10"/>
        <color rgb="FF000000"/>
        <rFont val="Arial"/>
        <family val="2"/>
      </rPr>
      <t xml:space="preserve">
DIFERENCIAL</t>
    </r>
    <r>
      <rPr>
        <sz val="10"/>
        <color rgb="FF000000"/>
        <rFont val="Arial"/>
        <family val="2"/>
      </rPr>
      <t>: Para el segundo trimestre del 2024 se logró identificar mujeres desde sus diversidades y condiciones, con enfoque diferencial: 11 víctimas del Conflicto Armado, 180 madres cabeza de hogar, 51 adultas mayores, 07 mujeres con discapacidad, 02 afrodescendientes 11 mujer cuidadora de personas con discapacidad y 13 mujeres migrantes, 04 mujeres indígenas contribuyendo así con la participación y reconocimiento de las comunidades y pueblos indígenas:  CHAMI Y EMBERA.</t>
    </r>
    <r>
      <rPr>
        <b/>
        <sz val="10"/>
        <color rgb="FF000000"/>
        <rFont val="Arial"/>
        <family val="2"/>
      </rPr>
      <t xml:space="preserve">
 TERRITORIA</t>
    </r>
    <r>
      <rPr>
        <sz val="10"/>
        <color rgb="FF000000"/>
        <rFont val="Arial"/>
        <family val="2"/>
      </rPr>
      <t>L: Las jornadas de actualización se desarrollaron en las localidades de: Antonio Nariño, Bosa, Candelaria, los Mártires Ciudad Bolívar, Kennedy, Santa Fe y Usme respectivamente.</t>
    </r>
  </si>
  <si>
    <t xml:space="preserve"> $108.030.130</t>
  </si>
  <si>
    <t xml:space="preserve"> $303.578.340</t>
  </si>
  <si>
    <t xml:space="preserve">La meta es indirecta a la Entidad, por lo cual los recursos que se toman corresponden a la ejecución del proyecto 7773 </t>
  </si>
  <si>
    <t>Para este periodo no se adelantan campañas de sensibilizaciòn en las plazas distritales de mercado; en el segundo trimestre se llevaran a cabo campañas con mayor enfàsis en la no violencia doméstica y del reconocimiento económico, social y cultural del trabajo doméstico no remunerado, con el objetivo de continuar con las acciones programadas y previstas para esta vigencia.</t>
  </si>
  <si>
    <t xml:space="preserve">Para este trimestre se adelantaron tres campañas:
Ø Una en la plaza de mercado Vente de Julio "Campaña de mujer y género Plaza Segura y Equitativa: Empoderamiento de Mujeres en Nuestra Comunidad”, con el objetivo de Identificar y entender los diferentes tipos de violencia de género con el fin de empoderar a las mujeres y ayudarlas a reconocer situaciones de abuso.
Ø Dos se desarrollaron en la plaza de mercado Trinidad Galán:
- Campaña “Construyendo Sororidad” con el objetivo de entender el concepto de sororidad y su importancia, reflexionar sobre las propias experiencias y actitudes hacia otras mujeres y desarrollar habilidades para apoyar y solidarizarse con otras mujeres.
- Campaña “Empoderar a la mujer es fortalecer nuestra comunidad” con el objetivo de proporcionar un espacio de aprendizaje y reflexión sobre la violencia de género, sus manifestaciones, causas y consecuencias, así como las herramientas para su prevención y abordaje. </t>
  </si>
  <si>
    <r>
      <t xml:space="preserve">Género: </t>
    </r>
    <r>
      <rPr>
        <sz val="10"/>
        <color rgb="FF000000"/>
        <rFont val="Arial"/>
        <family val="2"/>
      </rPr>
      <t>Se avanza en la planeaciòn de</t>
    </r>
    <r>
      <rPr>
        <b/>
        <sz val="10"/>
        <color rgb="FF000000"/>
        <rFont val="Arial"/>
        <family val="2"/>
      </rPr>
      <t xml:space="preserve"> </t>
    </r>
    <r>
      <rPr>
        <sz val="10"/>
        <color rgb="FF000000"/>
        <rFont val="Arial"/>
        <family val="2"/>
      </rPr>
      <t>estrategias de recoleccion de informacion de manera eficaz y eficiente al momento de realizar las campañas.
Diferencial:</t>
    </r>
    <r>
      <rPr>
        <b/>
        <sz val="10"/>
        <color rgb="FF000000"/>
        <rFont val="Arial"/>
        <family val="2"/>
      </rPr>
      <t xml:space="preserve">  </t>
    </r>
    <r>
      <rPr>
        <sz val="10"/>
        <color rgb="FF000000"/>
        <rFont val="Arial"/>
        <family val="2"/>
      </rPr>
      <t>Se avanza en la planeaciòn de estrategias de recoleccion de informacion de manera eficaz y eficiente al momento de realizar las campañas.
Derechos Humanos:</t>
    </r>
    <r>
      <rPr>
        <b/>
        <sz val="10"/>
        <color rgb="FF000000"/>
        <rFont val="Arial"/>
        <family val="2"/>
      </rPr>
      <t xml:space="preserve">  </t>
    </r>
    <r>
      <rPr>
        <sz val="10"/>
        <color rgb="FF000000"/>
        <rFont val="Arial"/>
        <family val="2"/>
      </rPr>
      <t>Se avanza en la planeaciòn de estrategias de recoleccion de informacion de manera eficaz y eficiente al momento de realizar las campañas.
Territorial: Las sensibilizaciones se continuaran realizando en las localidades donde estan ubicadas las plazas distritales de mercado.</t>
    </r>
  </si>
  <si>
    <r>
      <t xml:space="preserve">Derechos Humanos: </t>
    </r>
    <r>
      <rPr>
        <sz val="10"/>
        <color rgb="FF000000"/>
        <rFont val="Arial"/>
        <family val="2"/>
      </rPr>
      <t>Las campañas realizadas en las plazas de mercado buscan que las mujeres y hombres reconozcan la importancia de reconocer e identificar la violencia de género, ya que es el primer paso para combatirla y buscar ayuda.
Es fundamental proporcionar a las mujeres las herramientas y el conocimiento necesarios para detectar y responder a situaciones de violencia, promoviendo así su seguridad y bienestar.</t>
    </r>
    <r>
      <rPr>
        <b/>
        <sz val="10"/>
        <color rgb="FF000000"/>
        <rFont val="Arial"/>
        <family val="2"/>
      </rPr>
      <t xml:space="preserve">
Género: </t>
    </r>
    <r>
      <rPr>
        <sz val="10"/>
        <color rgb="FF000000"/>
        <rFont val="Arial"/>
        <family val="2"/>
      </rPr>
      <t>En total se sensibilizaron 31 personas de los cuales 26 son mujeres y hombres 5.</t>
    </r>
    <r>
      <rPr>
        <b/>
        <sz val="10"/>
        <color rgb="FF000000"/>
        <rFont val="Arial"/>
        <family val="2"/>
      </rPr>
      <t xml:space="preserve">
Diferencial:  </t>
    </r>
    <r>
      <rPr>
        <sz val="10"/>
        <color rgb="FF000000"/>
        <rFont val="Arial"/>
        <family val="2"/>
      </rPr>
      <t>Los participantes se identifican como comerciantes y dependientes de plaza de mercado.</t>
    </r>
    <r>
      <rPr>
        <b/>
        <sz val="10"/>
        <color rgb="FF000000"/>
        <rFont val="Arial"/>
        <family val="2"/>
      </rPr>
      <t xml:space="preserve">
Territorial: </t>
    </r>
    <r>
      <rPr>
        <sz val="10"/>
        <color rgb="FF000000"/>
        <rFont val="Arial"/>
        <family val="2"/>
      </rPr>
      <t xml:space="preserve"> Las campañas se desarrollaron en las localidades de San Cristóbal y Puente Aranda.</t>
    </r>
  </si>
  <si>
    <t xml:space="preserve"> $1.584.132</t>
  </si>
  <si>
    <t xml:space="preserve">La meta es indirecta a la Entidad, por lo cual los recursos que se toman corresponden a la ejecución del proyecto 77548 y 7722. </t>
  </si>
  <si>
    <t>De aquí a 2030, lograr el empleo pleno y productivo y el trabajo decente para todas las mujeres y los hombres, incluidos los jóvenes y las personas con discapacidad, así como la igualdad de remuneración por trabajo de igual valor</t>
  </si>
  <si>
    <r>
      <t xml:space="preserve">Durante este trimestre se efectuó 1 jornada orientada a mujeres en sus diferencias y diversidades en el marco de la conmemoración del 8M, para lo cual en primera instancia, se efectuó convocatoria al espacio en alianza con diferentes sectores de la administración distrital que cuentan con programas orientados en la garantía de derechos de las mujeres, especialmente los priorizados en la política pública de mujeres y equidad de género de Bogotá.A partir de lo anterior y bajo el lema distrital, “todas somos imparables”, se diseñó y elaboro pieza de divulgación específica para la jornada de empleabilidad,en las cual se plasmo algunos de los perfiles requeridos por las empresas participantes en la jornada como Eficacia, Wom, Grupo Recordar, Giga y Chevyplan, con el propósito de promover que las ciudadanas asistieran y lograran en el espacio ser atendidas por las areas de talento humano de las empresas, aumentando de este modo la propabilidad de postulacion a diferentes puestos de trabajo.
Es de precisar que durante la implementación de la jornada se efectuó socialización a las mujeres respecto a que es la ruta de empleabilidad de la Agencia Distrital de Empleo, resaltando que está constituida por cuatro etapas: el registro, orientación laboral, formación pertinente y por último preselección y remisión candidatos. A partir de ello,en la jornada se llevó a cabo inscripción y actualización de los datos en las hojas de vida de las mujeres y se brindó orientación de acuerdo al perfil laboral e interés ocupacional de las mismas; luego se direccionaban a las ciudadanas hacia las empresas , para adelantar el proceso de intermediación laboral de acuerdo al requerimineto de las vacantes y perfil ocupacional de las ciudadanas.
Finalmente es importante resaltar que las empresas participantes en el espacio fueron sensibilizadas previamente por los gestores empresariales de la ADE, respecto a la importancia de la vinculación laboral de las mujeres a empleos dignos y decentes que propendan por la autonomía económica de las mujeres.
</t>
    </r>
    <r>
      <rPr>
        <b/>
        <sz val="10"/>
        <color rgb="FF000000"/>
        <rFont val="Arial"/>
        <family val="2"/>
      </rPr>
      <t xml:space="preserve">
1. Jornada 08_ 03_ 2024: Se efectuó jornada en la plaza fundacional de bosa, donde se llevó a cabo atención en el marco de la ruta empleabilidada de la ADE, con remisión a vacantes de las empresas presentes en ele espacio . Total participantes 76 mujeres.</t>
    </r>
  </si>
  <si>
    <t>Durante este trimestre se efectuó 1 jornada dirigidas a mujeres en sus diferencias y diversidades, aunando sinergias con la Secretaría Distrital de integración social y organizaciones de base, a partir de lo cual se establecieron estrategias de convocatoria y elementos metodológicos para el desarrollo de los encuentros con las ciudadanas.
En día de la implementación de la jornada, se desarrolló socialización personalizada respecto a que es la ruta de empleabilidad de la Agencia Pública de Empleo, a partir de lo cual se indicó que está constituida por cuatro etapas, la primera el registro donde se efectúa inscripción y actualización de los datos de la hoja de vida de la aspirante en la plataforma del SISE(Sistema de Información del Servicio Público de Empleo), luego pasa a la etapa de orientación laboral donde se construye el perfil ocupacional de acuerdo a las habilidades, competencias e intereses de las buscadoras de empleo; posteriormente se direcciona a formación pertinente de considerarse necesario para fortalecer el perfil laboral y por ultimo de acuerdo a las necesidades del mercado laboral se lleva a cabo preselección y remisión de las candidatas que cumplen con el perfil a las vacantes disponibles.
A continuación se relacionan la jornada efectuada:
1. Jornada 26 06_ 2024: Se efectuó en la localidad de Kennedy en articulación con la casa Edward Hernández, identificando ciudadanas interesadas en vincularse a proceso de empleabilidad formal, debido que de acuerdo a lo indicado por las mismas, trabajan en la zona en actividades informales En este escenario se llevó a cabo la etapa de registro y orientación laboral de la ruta de empleabilidad de la APE.</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</si>
  <si>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A partir de ello desde la SEF se elaboró pieza de convocatoria orientada a las mujeres en sus diferencias y diversidades, con el proposito de incentivar la participación de las mismas a la jornada; adicional y previo a la implementación de la jornada se efectuó socialización a los profesionales de la Agencia Distrital de Empleo frente a la importancia de utilizar un lenguaje incluyente y no sexista, lo que en el desarrollo de la jornada permitió generar un ambiente empático y acorde para la atención a las mujeres en cada una de las etapas de la ruta de empleabilidad. Por ultimo, desde la ADE se promovió que las empresas convocadas a las jornadas, fueran previamente sensibilizadas por parte de los gestores empresariales sobre los procesos de contratación inclusiva y centrada en habilidades y competencias requeridas por las vacantes y no en estereotipos.</t>
  </si>
  <si>
    <t>Es importante mencionar que la convocatoria se realizó con un enfoque territorial, facilitando la participación de mujeres residentes en la localidad donde se llevó a cabo la jornada y de áreas cercanas, gracias a la creación de material de divulgación previo al evento. Además, se analizaron las condiciones locativas de los lugares antes del desarrollo de la jornada, asegurando una atención adecuada a las ciudadanas.</t>
  </si>
  <si>
    <t>Los recursos corresponden al proyecto de inversión 7863 "Mejoramiento Empleo Incluyente y Pertinente Bogotá" la meta plan de Promover la generación de empleo para al menos 200.000 personas. En cumplimiento de ello, el presupuesto ejecutado para el primer trimestre corresponde al número de jornadas que se realizan desde la agencia.
Para este trimestre se ejecutaron$2.000.000.
El reporte según el plan de acción este producto es anual por lo tanto para el trimestre solo se reporta la parte cualitativa, esto atendiendo a las retroalimentaciones de la SDM.</t>
  </si>
  <si>
    <t>Los recursos corresponden al proyecto de inversión 7863 "Mejoramiento Empleo Incluyente y Pertinente Bogotá" la meta plan de Promover la generación de empleo para al menos 200.000 personas. En cumplimiento de ello, el presupuesto ejecutado corresponde al número de jornadas que se realizan desde la agencia.
Para este trimestre se ejecutaron$2.000.000.
El reporte según el plan de acción este producto es anual por lo tanto para el trimestre solo se reporta la parte cualitativa, esto atendiendo a las retroalimentaciones de la SDM.</t>
  </si>
  <si>
    <r>
      <t xml:space="preserve">La Ruta de empleabilidad de la Agencia Distrital de Empleo (ADE), busca potencializar el perfil laboral de las mujeres para conectarlas con oportunidades de empleo decente y orienta al empleador para mejorar sus procesos de búsqueda de talento humano idóneo. A partir de lo anterior la ruta está constituida por cuatro etapas: inicia con la etapa de Registro donde se efectúa la inscripción o actualización de la hoja de vida en la plataforma del Servicio Público de Empleo y se socializa el detalle de los servicios de empleabilidad a los que accederán en la ADE. Al finalizar esta etapa, la persona se direcciona al proceso de Orientación ocupacional. En la orientación Ocupacional un profesional realiza el análisis personalizado del perfil laboral del buscador de empleo, revisa la hoja de vida, identifica posibles barreras de empleabilidad e intereses ocupacionales, a partir de lo cual le asesora sobre aspectos a fortalecer en su perfil y le direcciona a procesos de formación de llegar a requerirlo, y/o lo postula a vacantes que estén disponibles y que se ajusten al perfil laboral del buscador de empleo. Como resultado de la orientación ocupacional, se contará con un perfil ajustado y el direccionamiento a formación en habilidades blandas, transversales y formación para el trabajo. Posteriormente en la etapa la Intermediación laboral, se realiza el proceso de cruce entre oferta y demanda de trabajo, donde se analiza los requerimientos de las vacantes y se identifican los perfiles laborales de los buscadores de empleo que se ajustan con lo allí solicitado por el empleador. Posteriormente, se remiten los perfiles laborales al empleador quien es el que define la contratación de las ciudadanas.
Teniendo en cuenta la ruta mencionada previamente y con el propósito de fortalecer la atención de las mujeres en sus diversidades en los territorios durante, durante este periodo se continuó atendiendo a las ciudadanas en cada una de las manzanas del cuidado que están disponibles desde el Sistema Distrital del Cuidado. Adicional se brindó atención demanda en cada uno de los puntos de la Agencia Distrital de Empleo (ADE), teniendo en cuenta la utilización de lenguaje incluyente y no sexista. De igual manera se llevó a cabo actualización de las piezas de divulgación específica para mujeres en sus diferencias y diversidades, que propendan porque las mismas se acerquen a los puntos de atención de la ADE y accedan a la ruta de empleabilidad.
De igual forma desde el "Empleo Incluyente – Decreto 399 del 2022: Programa específico de beneficio a la contratación para el cierre de brechas que tiene por objetivo incentivar la contratación laboral de las poblaciones que enfrentan las mayores brechas de acceso al empleo formal, a través de un beneficio económico diferencial por grupo poblacional vinculado y término del contrato laboral firmado, a partir de lo cual durante este trimestre se llevó cabo la seguimiento a las empresas que se postularon al beneficio y llevaron a cabo la contratación de mujeres en sus diferencias y diversidades.
Finalmente y como resultado de los procesos adelantados durante el primer trimestre se tienen los siguientes resultados para mujeres en sus diferencias y diversidades:
• Mujeres Registradas: 2633
• Mujeres Orientadas: 521
• Mujeres Remitidas: 2263
• Mujeres Vinculadas: 11876
</t>
    </r>
    <r>
      <rPr>
        <b/>
        <sz val="10"/>
        <color rgb="FF000000"/>
        <rFont val="Arial"/>
        <family val="2"/>
      </rPr>
      <t xml:space="preserve">
Total remitidas en el primer trimestre: 2263
</t>
    </r>
    <r>
      <rPr>
        <sz val="10"/>
        <color rgb="FF000000"/>
        <rFont val="Arial"/>
        <family val="2"/>
      </rPr>
      <t xml:space="preserve">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t>
    </r>
  </si>
  <si>
    <t>La Agencia Distrital de Empleo (ADE) conecta a las personas, en este caso mujeres en sus diferencias y diversidades, que buscan empleo con las empresas que están contratando, promoviendo así la inclusión laboral en la ciudad. Esto se lleva a cabo mediante la ruta de empleabilidad, que se compone de las siguientes etapas:
• Registro en la Plataforma de la entidad: Registro y/o actualización información de las ciudadanas en la plataforma del Servicio Público de Empleo SISE, que posibilita conectar a las mujeres con mejores oportunidades de empleo.
• Orientación ocupacional: Se realiza el análisis del perfil de las mujeres, identificando sus barreras de empleabilidad, motivaciones, intereses y competencias. En esta etapa se asesora en las diferentes estrategias que pueden implementar en la búsqueda de empleo, como información general sobre el mercado laboral, y orientación sobre posibles vacantes a las que pueda aplicar. Como resultado de esta etapa se contará con un perfil ajustado y si es pertinente se direccionará a formación en habilidades blandas, transversales y formación para el trabajo.
• Intermediación: Facilitamos el encuentro entre las mujeres y oportunidades de trabajo digno: Se identifican los perfiles de las buscadoras de empleo que se ajustan a la vacante y se envían, o se ponen a disposición del empleador, los perfiles de las candidatas preseleccionadas
La SEF también ha obtenido resultados del programa Empleo Incluyente, diseñado para cerrar brechas mediante la contratación de poblaciones con dificultades de acceso al empleo formal, siendo una de las prioridades las mujeres en toda su diversidad. Este programa ofreció a las empresas un incentivo económico por contratar grupos poblacionales priorizados y firmar un contrato laboral. Durante este trimestre, se realizó seguimiento a las empresas que solicitaron el beneficio y efectuaron contrataciones en este periodo.
Finalmente se precisa que entre las mujeres atendidas en la ruta de empleabilidad y el programa empleo incluyente se identifican mujeres en búsqueda de su primer empleo, madres cabeza de familia y cuidadoras, con formación académica incompleta, sin experiencia laboral (informales), las cuales fueron tendidas en concordancia con el enfoque diferencial y reconociendo cada una de las posibles inter seccionalidades de la ciudadanía.
A continuación, se relacionan los resultados logrados durante este Trimestre:
• Mujeres Registradas: 4550
• Mujeres Orientadas: 887
• Mujeres Remitidas: 6374
• Mujeres Vinculadas: 10041
Total remitidas en el segundo trimestre: 6374
Esta información corresponde a la suministrada por la SEF a partir del cruce de bases de datos y otras fuentes de información que se realizan a través de analítica de datos. Sin embargo, debido a actualizaciones y mejoras continuas en el proceso pueden ser sujetos de modificaciones que se tendrán en cuenta en los siguientes reportes.</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</si>
  <si>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Durante este trimestre se adelantó interlocución con los sectores empresariales tradicionalmente masculinizados como el automotriz y logística, con quienes a quienes se les indicó la importancia de avanzar en la generación de ambientes laborales inclusivos e incluyentes, que propendan por la vinculación laboral de mujeres a lo largo de la cadena de valor de las organizaciones. Adicional se resaltó la importancia promover procesos de inclusión laboral de las mujeres a través de la contratación centrada en habilidades y competencias requeridas para ocupar las vacantes de la empresa, y no en estereotipos que puedan afectar la inserción de las mujeres al empleo formal.</t>
  </si>
  <si>
    <t>ENFOQUE DE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A partir de ello :
El 2 de abril de 2024, se llevó a cabo reunión con la Secretaria Distrital de la Mujer para contar con insumos técnicos que fortalezcan las acciones desarrolladas a la fecha por parte de los profesionales de la Agencia Distrital de EmpleoE. A partir de ello la Secretaria de la Mujer, compartió algunas fichas metodologías que ya han sido aprobadas y validadas desde la entidad respecto al enfoque de género, las cuales fueron utilizadas como insumo para el dialogo de la ADE con el ecosistema de empleo.
La ADE a través del rol de los gestores empresariales, analizando las dinámicas del mercado laboral adelantan procesos de sensibilización a las empresas tradicionalmente masculinizadas en sectores construcción y transporte, sobre la relevancia de contratar mujeres en sus diferencias y diversidades en las organizaciones y en sus cadenas de valor. Adicional se resalta a los posibles empleadores la publicación de cómo llevar a cabo la publicación de vacantes utilizando un lenguaje neutro y no sexista, que propenda por que más mujeres se postulen a las vacantes, de igual manera que los procesos de selección deben estar basados en competencias y habilidades, que posibiliten romper estereotipos de género.
Finalmente se continuó posicionando la ruta de empleabilidad en los espacios territoriales que rompan barreras de empleabilidad asociadas al entorno, atendiendo a las mujeres desde la ruta de empleabilidad en escenarios de confianza, como las manzanas de cuidado, casa de todas y puntos de atención de la ADE</t>
  </si>
  <si>
    <t>Los recursos corresponden al proyecto de inversión 7863 "Mejoramiento Empleo Incluyente y Pertinente Bogotá". Cuya meta es Promover la generación de empleo para al menos 200.000 personas. En cumplimiento de ello, el presupuesto ejecutado para el primer trimestre corresponde a mujeres en sus diferencias y diversidades en el marco de la Ruta Única de Empleo durante el primer trimestre 2024. Y dado que el valor unitario de la atención en la ruta es de 333.467 y se remitieron 2263 Mujeress en sus difrencias y diversidades , el presupuesto total ejecutado edurante el primer trimestre es de $ 754636
El reporte según el plan de acción est producto es anual por lo tanto para el trimestre solo se reporta la parte cualitativa, esto atendiendo a las retroalimentaciones de la SDM.</t>
  </si>
  <si>
    <t>Los recursos corresponden al proyecto de inversión 7863 "Mejoramiento Empleo Incluyente y Pertinente Bogotá". Cuya meta es Promover la generación de empleo para al menos 200.000 personas. En cumplimiento de ello, el presupuesto ejecutado  corresponde a mujeres en sus diferencias y diversidades en el marco de la Ruta Única de Empleo. Y dado que el valor unitario de la atención en la ruta es de 333.467 y se remitieron 2263 Mujeress en sus difrencias y diversidades , el presupuesto total ejecutado edurante el segundo trimestre es de $ 2125519
El reporte según el plan de acción est producto es anual por lo tanto para el trimestre solo se reporta la parte cualitativa, esto atendiendo a las retroalimentaciones de la SDM.</t>
  </si>
  <si>
    <t>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</si>
  <si>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Durante el primer trimestre del año 2024, la SFIF realizó 29 talleres de educación financiera en modalidades vitual y presencial dando atención a diferentes actores del distrito. Los datos de mujeres que participaron en estos espacios se está analizando internamente y se reportarán durante el segundo trimestre del vigente año.</t>
  </si>
  <si>
    <t>Durante el segundo trimestre del año 2024, la SFIF desarrolló 93 talleres de educación financiera en los que se identificó la participación de 825 mujeres en sus diversidades.</t>
  </si>
  <si>
    <t>Para el primer trimestre del año vigente no aplica debido a que, no se cuenta con atenciones específicas a la población.</t>
  </si>
  <si>
    <r>
      <t>La SFIF ha venido participando en espacios de socialización y aplicación del enfoque de género con el fin de adquirir y apropiar estos ajustes y dar atención a las mujeres del distrito en sus diversidades. Las 825 mujeres atendidas presentan interseccionalidad poblacional que se desglosa de la siguiente manera:
145 mujeres jóvenes, 508 mujeres adultas y 172 mujeres mayores. 82 mujeres manifiestan tener algún tipo de discapacidad, 39 hacen parte de algún grupo étnico:</t>
    </r>
    <r>
      <rPr>
        <sz val="10"/>
        <color rgb="FFE49EDD"/>
        <rFont val="Arial"/>
        <family val="2"/>
      </rPr>
      <t xml:space="preserve"> 14 mujeres indígenas,</t>
    </r>
    <r>
      <rPr>
        <sz val="10"/>
        <color rgb="FF000000"/>
        <rFont val="Arial"/>
        <family val="2"/>
      </rPr>
      <t xml:space="preserve"> 24 mujeres negras afrocolombianas y 1 mujer palenquera de san basilio. 65 mujeres manifiestan hacer parte de los sectores sociales LGBTI: 27 mujeres asexuales, 31 mujeres bisexuales, 1 mujer demisexual y 6 mujeres lesbianas. 374 mujeres ejercen labores del cuidado de niños y niñas, personas mayores y personas con discapacidad. 28 mujeres artistas, 400 mujeres cabezas de hogar, 7 mujeres campesinas, 1 mujer perteneciente a culturas urbanas, 1 mujer migrante, 2 mujeres en embarazo, 11 mujeres que ejercen actividades sexuales pagadas, 3 mujeres que tienen como actividad el reciclaje, 39 mujeres con actividad informal y 63 mujeres víctimas del conflicto armado.
Se identifica por localidad la participación de mujeres de la siguiente manera:
5-Antonio Nariño, 47-Barrios Unidos, 96-Bosa, 5-La Candelaria, 30-Chapinero, 75-Ciudad Bolívar, 117-Engativá, 17-Fontibón, 29-Kennedy, 10-Los Mártires, 4-Puente Aranda, 15-Rafael Uribe Uribe, 33-San Cristóbal, 32-Santa fe, 84-Suba, 39-Teusaquillo, 9-Tunjuelito, 52-Usaquén, 43-Usme y 83 No informan.</t>
    </r>
  </si>
  <si>
    <t>Para el primer trimestre del año 2024 no se cuenta con información presupuestal debido a que, no se cuenta con atenciones de mujeres para el reporte.</t>
  </si>
  <si>
    <t>El valor se calcula en base a los honorarios mensuales de los profesionales que dan atención a la población desde el área de formación y en espacios de socialización.
Honorarios de los cuatro contratistas (trimestral) de la subdirección destinados para la atención a la población: $57,300,000. Teniendo en cuenta que esta cifra hace parte de los honorarios trimestrales y se debe calcular el valor por atención unitaria, se tiene en cuenta que los profesionales atendieron a un total de 1022 personas a lo largo de las sesiones de formación y que de estas, 825 son mujeres. Se emplea una regla de tres y el valor empleado en la atención de mujeres en sus diversidades durante el segundo trimestre del año en temas de formación es de: $46254892</t>
  </si>
  <si>
    <t>Durante el primer trimestre del año 2024, se benefició a 2910 mujeres a través del programa Bogotá Produce, el cual es un mecanismo de acceso a crédito formal que busca el fortalecimiento de unidades productivas del distrito.</t>
  </si>
  <si>
    <t>Durante el segundo trimestre del año 2024, la SFIF apoyó mediante mecanismos de financiación y capitalizaciaón a 5685 mujeres en sus diversidades. 2077 a través del programa Bogotá Produce y 3608 a través de los programas Impulso Local y Fondo Emprender.</t>
  </si>
  <si>
    <t>El enfoque de género se da en los mecanismos de atención y divulgación específicos para las mujeres del distrito. Durante el año pasado se fomentó la inclusión financiera a través de ruedas de financiamiento, espacios de formación y socialización específicos para mujeres. Desde allí se busca dar una atención personalizada y con enfoque para que se de la participación de la población en los programas.</t>
  </si>
  <si>
    <t>La SFIF ha venido participando en espacios de socialización y aplicación del enfoque de género con el fin de adquirir y apropiar estos ajustes y dar atención a las mujeres del distrito en sus diversidades. Las 5685 mujeres beneficiadas con mecanismos de financiación y capitalización presentan interseccionalidad poblacional que se desglosa de la siguiente manera:
Bogotá Produce (2077) :
Al ser un programa de acceso a financiación, no se cuenta con información poblacional pero si territorial de la siguiente manera: 51 mujeres de la Loc. de Antonio Nariño, 18-Barrios Unidos, 231-Bosa, 1-La Candelaria, 12-Chapinero, 271-Ciudad Bolívar, 193-Engativá, 91-Fontibón, 295-Kennedy, 2-La Candelaria, 67-Los Mártires, 44-Puente Aranda, 175-Rafael Uribe Uribe, 112-San Cristóbal, 39-Santa fe, 132-Suba, 2-Sumapaz, 29-Teusaquillo, 64-Tunjuelito, 83-Usaquén y 165-Usme.
Impulso Local y Fondo Emprender (3608):
259 mujeres jóvenes, 2875 mujeres adultas y 474 mujeres mayores. 233 mujeres manifestaron tener algún tipo de discapacidad. 164 hacen parte de algun grupo étnico: 72 mujeres indígenas, 6 mujeres gitanas-rrom, 73 mujeres negras afrocolombianas y 13 mujeres raizales. 141 manifiestan hacer parte de los sectores socialeds LGBTI: 20 mujeres asexuales, 82 mujeres bisexuales, 3 mujeres demisexuales y 36 mujeres lesbianas. 1 mujer manifiesta ser artista, 361 ejercen la labor del cuidado de niños y niñas, 168 de personas con discapacidad y 164 de personas mayores. 9 mujeres manifiestan ejercer algún tipo de actividad sexual pagada, 25 mujeres ejercen la actividad del reciclaje, 237 vendedoras informales, 3 mujeres que hacen parte de culturas urbanas, 934 mujeres cabezas de hogar, 2 mujeres en proceso de reintegración o reincorporación y 287 mujeres víctimas de conflicto armado.</t>
  </si>
  <si>
    <t>23.63</t>
  </si>
  <si>
    <t>A pesar de que salieron beneficiadas 2910 mujeres con programas de acceso a financiamiento, no se cuenta con los valores de crédito específicos de cada una de ellas por validaciones internas del convenio interadministrativo que tiene la entidad. Este reporte se evidenciará en el segundo trimestre del año vigente.</t>
  </si>
  <si>
    <t>Mediante los mecanismos de financiación y capitalización de la subdirección, se logró beneficiar a 5685 mujeres. A través del programa Bogotá Produce se financió un total de $15014248434 y mediante los programas Impulso Local y Fondo Emprender un total de: $8617445469 para un total de $23631693903</t>
  </si>
  <si>
    <t>Lograr niveles más elevados de productividad económica mediante la diversificación, la modernización tecnológica y la innovación, entre otras cosas centrándose en los sectores con gran valor añadido y un uso intensivo de la mano de obra</t>
  </si>
  <si>
    <t xml:space="preserve">Angelica Baron </t>
  </si>
  <si>
    <t>3693777 ext 215</t>
  </si>
  <si>
    <t>En el primer trismestre de 2024 participaron 229 mujeres en las distintas ferias de Hecho en Bogotá.</t>
  </si>
  <si>
    <t>En el primer trismestre de 2024 participaron 255 mujeres en las distintas ferias de Hecho en Bogotá.</t>
  </si>
  <si>
    <t>Se adelantaron reuniones para generar una articulación interinstitucional entre la Casa de Todas Yanira Espinoza y la SIFRE. Se abordó la posibilidad llevar la oferta para emprendimientos de la DDEE a las mujeres que asisten a este programa. Se identificaron 12 emprendimientos de mujeres que RASP que se les podrían realizar talleres de SEN y SFIF y de 1 emprendimientos que podría aplicar a HEB. Adicionalmente, del 6 a 8 de marzo se hizo una feria con 29 emprendimientos de mujeres en sus diversidades. De igual manera, el 8 de marzo se realizó una feria de mujeres, en articulación con la SDM, el Comité Productivo Local de Mujeres de Bosa y el FDL de Bosa</t>
  </si>
  <si>
    <t>Se realizaron reuniones con la referente poblacional para implementar acciones que se traduzcan en participación de mujeres en los espacios de intermediación comercial de Hecho en Bogotá</t>
  </si>
  <si>
    <t>El valor corresponde al costo de la realización de los espacios de intermediación exclusivos desarrollados para esta población: Conmemoración 8M (Plazoleta Fundacional de Bosa): $10'928.607
Feria Hecho por Mujeres (Centro Empresarial Connecta 26): $20'937.104</t>
  </si>
  <si>
    <t>En el valor de reporte no se hicieron espacios de intermediación exclusivos desarrollados para esta población, por lo tanto no se reporta presupuesto.</t>
  </si>
  <si>
    <t>Estaba en preparación el mercado campesino de mujer en el Congreso de la República para desarrollarse los primeros dias del mes de abril, para lo cual se realizó la identificación de organizaciones de mujeres y mujeres con oferta productiva acorde a lo requerido al espacio.</t>
  </si>
  <si>
    <t xml:space="preserve">
Durante el II trimestre se realizó un (1) Mercado Campesino en el punto Congreso de la República el día 03 de abril de 2024, la convocatoria se realizó con enfoque de género contando con la participación de 13 mujeres y una asociación de mujeres. El valor total de las ventas fue de $16.157.500</t>
  </si>
  <si>
    <t>Durante el primer trimestre del año 2024 continuó abierta la convocatoria de la Estrategia Mercados Campesinos dirigida a productores(as) y transformadores (as) de alimentos de la región central (Meta, Huila, Boyacá, Cundinamarca y Tolima), y la Bogotá Rural. En este sentido, se vincularon a la Estrategía un total de 30 mujeres, se contó con la participación de 104 mujeres con un total de 158 participaciones, en uno o más puntos de la Estrategia Mercados Campesinos, como fueron: Bosa Laureles, Jardín Botanico, Museo Nacional, Parque Alcalá, Parque Salitre, Parque la castellana, Parque Pontevedra entre otros.</t>
  </si>
  <si>
    <t xml:space="preserve">
Durante el II trimestre se realizó un (1) Mercado Campesino en el punto Congreso de la República el día 03 de abril de 2024, la convocatoria se realizó con enfoque de género contando con la participación de 13 mujeres y una asociación de mujeres.</t>
  </si>
  <si>
    <t>Para el primer trimestre del año 2024, no se ejecutó presupuesto ya que no se adelantaron acciones específicas.</t>
  </si>
  <si>
    <t>El valor registrado corresponde al costo aproximado de la realización del mercado campesino los cuales incluyen costos logísticos y de los profesionales de la DERAA encargados de la coordinación y ejecución de la estrategia.
Adicionalmemte,en el mes de mayo se inició el proceso de LICITACIÓN PUBLICA No. SDDE- LP-002-2024 cuyo objeto es CONTRATAR LOS SERVICIOS DE OPERACIÓN LOGÍSTICA PARA LA PLANEACIÓN, ORGANIZACIÓN, PRODUCCIÓN Y EJECUCIÓN DE LOS EVENTOS Y ACTIVIDADES QUE SE REQUIERAN EN DESARROLLO DE LOS PLANES, PROGRAMAS, PROYECTOS Y METAS DE LA SDDE, mediante el cual se realizarán los demás eventos de mercados campesinos programados para el año 2024; la fecha de adjudicación de este contrato se tiene prevista para el mes de agosto.</t>
  </si>
  <si>
    <t>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</si>
  <si>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En el primer trimestre de la SER se realizó la convocatoria abierta a las Unidades Productivas dónde se postularon 44 Unidades Productivas de las cuales se identifican 13 productoras pertenecientes a la población referente.</t>
  </si>
  <si>
    <t>En el segundo trimestre la SER realizó el fortalecimiento de 40 Unidades Productivas entre las que se identificaron 14 mujeres productoras</t>
  </si>
  <si>
    <t>Enfoque territorial: Las intervenciones de la SER se realizan en el suelo rural apto para la producción agropecuaria de las localidades de Suba, Chapinero, Santa Fe, Usme, Ciudad Bolívar y Sumapaz.</t>
  </si>
  <si>
    <t>Enfoque territorial: Las intervenciones de la SER se realizan en el suelo rural apto para la producción agropecuaria de las localidades de Suba, Chapinero, Santa Fe, Usme, Ciudad Bolívar y Sumapaz.
Enfoque poblacional: De acuerdo con el manual de fortalecimiento a las unidades productivas (FUPAS), se prioriza la atención a las siguientes poblaciones: personas víctimas del conflicto, personas con discapacidad y sus cuidadores, mujeres cabeza de familia, personas pertenecientes a grupos étnicos, mujeres, sector LGBTIQ+, personas mayores, y jóvenes rurales.</t>
  </si>
  <si>
    <t>En el primer trimestre de la SER se realizó la convocatoria abierta a las Unidades Productivas dónde se postularon 44 Unidades Productivas de las cuales se identifican 13 productoras pertenecientes a la población referente</t>
  </si>
  <si>
    <t>En el segundo trimestre la SER realizó el fortalecimiento de 40 Unidades Productivas entre las que se identificaron 14 mujeres como propietarias de la unidad productiva fortalecida y cuyo fortalecimiento se refleja en el presupuesto ejecutado</t>
  </si>
  <si>
    <t>Durante el primer trimestre del año 2024, no se realizaron jornadas de socialización y/o asesorías técnicas dirigidas a mujeres del distrito. Se está estructurando un plan de trabajao para inciiar con estas jornadas a partir del segundo trimestre del vigente año.</t>
  </si>
  <si>
    <t>Durante el mes de junio del año 2024, la SFIF socializó su oferta de servicios con mujeres emprendedoras de la Loc. de Chapinero en modalidad virtual. El objetivo de este espacio es el fomento a la participación y vinculación de estas mujeres a los programas vigentes con los que cuenta el área.</t>
  </si>
  <si>
    <t>No aplica para el primer trimestre al no tener beneficiarias.</t>
  </si>
  <si>
    <t>El enfoque de género se da en la atención personalizada que se brinda a cada mujer participante del espacio bajo un lenguaje con enfoque, aplicando la terminología adecuada para los espacios.</t>
  </si>
  <si>
    <t>El presupuesto estimado para esta actividad se relaciona al valor unitario de la ejecución de los espacios de socialización o formación que equivalen a $568352</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</si>
  <si>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</si>
  <si>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Proyecto de inversion 7768</t>
  </si>
  <si>
    <t>Fanny Melina Gutierrez</t>
  </si>
  <si>
    <t>fgutierrez@sdis.gov.co
imartinezm@sdis.gov.co</t>
  </si>
  <si>
    <t xml:space="preserve">
Jorge Luis Prieto Saavedra
Helga Milena Hernández Reyes
Aida Patricia Niño Mora</t>
  </si>
  <si>
    <t>jprieto@shd.gov.co
Hhernandezr@shd.gov.co
apnino@shd.gov.co</t>
  </si>
  <si>
    <t>Durante el trimestre se avanzo en la planeación de las jornadas conjuntamente con la Oficina de Educación Trributaria, se adelantan acciones para realizar las Jornadas a partir del segundo trimestre, teniendo en cuenta que la Secretaría Distrital de Hacienda está en el proceso de formulación del Proyecto de Plan de Desarrollo y en armonización de planes, para ajustarlos a los lineamientos de la nueva administración</t>
  </si>
  <si>
    <t>Se están elaborando los insumos para la capacitación en temas hacendarios con enfoque de género para realizar jornadas de capacitación internas como con otras entidades del Distrito para el segundo semestre de 2024.</t>
  </si>
  <si>
    <t>Se realizó una jornada de capacitación el 30 de septiembre con la Secretaría de Desarrollo Económico, de manera presencial en sus instalaciones. El tema principal de la capacitación fue la actividad hacendaria con enfoque de género, se expuso un contexto socio económico de la mujer en Bogotá, estadísticas fiscales y su importancia, trazador presupuestal de igualdad y equidad de género y el Sistema Distrital del Cuidado; cuyo propósito fue contribuir al reconocimiento y garantía de los derechos humanos de las mujeres al interior de las entidades del Distrito y de la población en general, así como la promoción de la oferta institucional que fomenta el ejercicio de sus derechos y conlleva a acciones afirmativas en contra de la desigualdad y discriminación. Se realizaron acercamientos con entidades distritales para abrir espacios de capacitación para el último trimestre del año y cumplir con la meta anual.</t>
  </si>
  <si>
    <r>
      <t xml:space="preserve">Género: </t>
    </r>
    <r>
      <rPr>
        <sz val="10"/>
        <color rgb="FF000000"/>
        <rFont val="Arial"/>
        <family val="2"/>
      </rPr>
      <t>El producto busca capacitar en finanzas públicas con enfoque de género
Diferencial: El grupo focal son las mujeres</t>
    </r>
  </si>
  <si>
    <r>
      <t xml:space="preserve">Género: </t>
    </r>
    <r>
      <rPr>
        <sz val="10"/>
        <color theme="1"/>
        <rFont val="Arial"/>
        <family val="2"/>
      </rPr>
      <t>El producto busca capacitar en finanzas públicas con enfoque de género</t>
    </r>
    <r>
      <rPr>
        <b/>
        <sz val="10"/>
        <color theme="1"/>
        <rFont val="Arial"/>
        <family val="2"/>
      </rPr>
      <t xml:space="preserve">
Diferencial:</t>
    </r>
    <r>
      <rPr>
        <sz val="10"/>
        <color theme="1"/>
        <rFont val="Arial"/>
        <family val="2"/>
      </rPr>
      <t xml:space="preserve"> El grupo focal son las mujeres</t>
    </r>
  </si>
  <si>
    <t>Género: El producto buscó capacitar en finanzas públicas con enfoque de género, cuyo propósito fue contribuir al reconocimiento y garantía de los derechos humanos de las mujeres.
Diferencial: El grupo focal son las mujeres</t>
  </si>
  <si>
    <t>Corresponde a gastos de funcionamiento de cargos asociados con el Observatorio Fiscal del Distrito, de acuerdo con el avance de la etapa de planeación de los talleres propuestos.</t>
  </si>
  <si>
    <t>.Hasta la fecha, se ha realizado un progreso significativo en la actualización de la base de datos de mujeres vendedoras de la Lotería de Bogotá desde el inicio de las actividades en el primer trimestre de este año. Este avance marca un paso importante hacia el objetivo del 100% de actualización, abordando una tarea que no se había llevado a cabo desde el año 2021</t>
  </si>
  <si>
    <t>Durante el segunto trimestre de 2024 la Lotería alimentó su base de datos y pudo avanzar hacía el cumplimiento de la meta establecida</t>
  </si>
  <si>
    <t>Para el tercer trimestre de 2024 la Lotería consolidó la información del total de mujeres vendedoras de lotería</t>
  </si>
  <si>
    <r>
      <t>Género</t>
    </r>
    <r>
      <rPr>
        <sz val="10"/>
        <color rgb="FF000000"/>
        <rFont val="Arial"/>
        <family val="2"/>
      </rPr>
      <t>: Este proyecto reconoce la importancia de considerar el género en la actualización de la base de datos de mujeres vendedoras de la Lotería de Bogotá. Se está trabajando para garantizar que se recojan y reflejen adecuadamente las experiencias y características específicas de las mujeres en el proceso de actualización. Además, se están implementando medidas para promover la equidad de género y la inclusión, asegurando que las mujeres vendedoras sean representadas de manera precisa y justa en la base de datos.</t>
    </r>
    <r>
      <rPr>
        <b/>
        <sz val="10"/>
        <color rgb="FF000000"/>
        <rFont val="Arial"/>
        <family val="2"/>
      </rPr>
      <t xml:space="preserve">
Diferencial</t>
    </r>
    <r>
      <rPr>
        <sz val="10"/>
        <color rgb="FF000000"/>
        <rFont val="Arial"/>
        <family val="2"/>
      </rPr>
      <t>: El enfoque diferencial es fundamental en este proyecto, ya que reconoce las diversas realidades y necesidades de las mujeres vendedoras de la Lotería de Bogotá. Se están llevando a cabo acciones específicas para abordar las diferencias individuales en términos de edad, ubicación geográfica, nivel socioeconómico y otros factores relevantes. Esto garantizará que la actualización de la base de datos sea inclusiva y sensible a las distintas circunstancias de las vendedoras.</t>
    </r>
    <r>
      <rPr>
        <b/>
        <sz val="10"/>
        <color rgb="FF000000"/>
        <rFont val="Arial"/>
        <family val="2"/>
      </rPr>
      <t xml:space="preserve">
Derechos Humanos</t>
    </r>
    <r>
      <rPr>
        <sz val="10"/>
        <color rgb="FF000000"/>
        <rFont val="Arial"/>
        <family val="2"/>
      </rPr>
      <t>: La actualización de la base de datos de mujeres vendedoras de la Lotería de Bogotá se realiza en concordancia con los principios de derechos humanos. Se están respetando los derechos fundamentales de las vendedoras, incluido el derecho a la privacidad y a la autodeterminación. Además, se está trabajando para garantizar que la actualización se realice de manera ética y transparente, priorizando el bienestar y la dignidad de todas las personas involucradas.</t>
    </r>
  </si>
  <si>
    <r>
      <t>Género</t>
    </r>
    <r>
      <rPr>
        <sz val="10"/>
        <color theme="1"/>
        <rFont val="Arial"/>
        <family val="2"/>
      </rPr>
      <t xml:space="preserve">: Este proyecto reconoce la importancia de considerar el género en la actualización de la base de datos de mujeres vendedoras de la Lotería de Bogotá. Se está trabajando para garantizar que se recojan y reflejen adecuadamente las experiencias y características específicas de las mujeres en el proceso de actualización. Además, se están implementando medidas para promover la equidad de género y la inclusión, asegurando que las mujeres vendedoras sean representadas de manera precisa y justa en la base de datos.
</t>
    </r>
    <r>
      <rPr>
        <b/>
        <sz val="10"/>
        <color theme="1"/>
        <rFont val="Arial"/>
        <family val="2"/>
      </rPr>
      <t>Diferencial</t>
    </r>
    <r>
      <rPr>
        <sz val="10"/>
        <color theme="1"/>
        <rFont val="Arial"/>
        <family val="2"/>
      </rPr>
      <t xml:space="preserve">: El enfoque diferencial es fundamental en este proyecto, ya que reconoce las diversas realidades y necesidades de las mujeres vendedoras de la Lotería de Bogotá. Se están llevando a cabo acciones específicas para abordar las diferencias individuales en términos de edad, ubicación geográfica, nivel socioeconómico y otros factores relevantes. Esto garantizará que la actualización de la base de datos sea inclusiva y sensible a las distintas circunstancias de las vendedoras.
</t>
    </r>
    <r>
      <rPr>
        <b/>
        <sz val="10"/>
        <color theme="1"/>
        <rFont val="Arial"/>
        <family val="2"/>
      </rPr>
      <t>Derechos Humanos</t>
    </r>
    <r>
      <rPr>
        <sz val="10"/>
        <color theme="1"/>
        <rFont val="Arial"/>
        <family val="2"/>
      </rPr>
      <t>: La actualización de la base de datos de mujeres vendedoras de la Lotería de Bogotá se realiza en concordancia con los principios de derechos humanos. Se están respetando los derechos fundamentales de las vendedoras, incluido el derecho a la privacidad y a la autodeterminación. Además, se está trabajando para garantizar que la actualización se realice de manera ética y transparente, priorizando el bienestar y la dignidad de todas las personas involucradas.</t>
    </r>
  </si>
  <si>
    <t>Género: Este proyecto reconoce la importancia de considerar el género en la actualización de la base de datos de mujeres vendedoras de la Lotería de Bogotá. Se está trabajando para garantizar que se recojan y reflejen adecuadamente las experiencias y características específicas de las mujeres en el proceso de actualización. Además, se están implementando medidas para promover la equidad de género y la inclusión, asegurando que las mujeres vendedoras sean representadas de manera precisa y justa en la base de datos.
Diferencial: El enfoque diferencial es fundamental en este proyecto, ya que reconoce las diversas realidades y necesidades de las mujeres vendedoras de la Lotería de Bogotá. Se están llevando a cabo acciones específicas para abordar las diferencias individuales en términos de edad, ubicación geográfica, nivel socioeconómico y otros factores relevantes. Esto garantizará que la actualización de la base de datos sea inclusiva y sensible a las distintas circunstancias de las vendedoras.
Derechos Humanos: La actualización de la base de datos de mujeres vendedoras de la Lotería de Bogotá se realiza en concordancia con los principios de derechos humanos. Se están respetando los derechos fundamentales de las vendedoras, incluido el derecho a la privacidad y a la autodeterminación. Además, se está trabajando para garantizar que la actualización se realice de manera ética y transparente, priorizando el bienestar y la dignidad de todas las personas involucradas.</t>
  </si>
  <si>
    <t>Es importante destacar que los recursos empleados en este proyecto provienen principalmente del talento humano ya existente dentro de la organización, lo que ha permitido llevar a cabo la actualización de la base de datos de mujeres vendedoras de la Lotería de Bogotá sin incurrir en costos adicionales. Esta utilización eficiente de los recursos internos ha contribuido significativamente a maximizar el impacto del proyecto y a garantizar su sostenibilidad a largo plazo, al tiempo que demuestra el compromiso de la organización con la optimización de sus recursos disponibles.
Los recursos disponibles para esta politica seran utilizados en la conmemoración de la labor de la mujer Lotera y su importancia en la organización.</t>
  </si>
  <si>
    <t>Cesar Alfonso Figueroa Socarras
Jhonny Leandro Jiménez Tunjo</t>
  </si>
  <si>
    <t>Para el año 2024 el reporte de recaudo de mujeres responsables tributariamente que tienen predios y vehículos en Bogotá D.C. contemplará una perspectiva de propiedad de activos que permita desarrollar análisis de género sobre la información consolidada del año 2023. Para ello se ha avanzado en la construcción de variables como: "Sexo de las personas propietarias del activo", tanto para los activos de personas naturales, la localidad y el cumplimiento de las obligaciones tributarias .</t>
  </si>
  <si>
    <t>Para avanzar en las estadísticas de tributación de mujeres, se realizo un avance a junio teniendo en cuenta que se presentaron los vencimientos para el impuesto predial y el impuesto sobre vehículos automotores.
Se evidencia que del total de predios obligados el 36% corresponde a predios propiedad de mujeres, el 26% tiene propiedad compartida entre mujeres y hombres, el restante 38% corresponde a predios propiedad de hombres o personas jurídicas. En el caso del recaudo los predios de mujeres y de mujeres y hombres aportaron el 42% del recaudo.
En el caso de vehículos las mujeres tienen el 31% de los vehículos obligados, los de propiedad de hombres y mujeres es 3% y el restante 66% corresponde a propiedad de hombres o personas jurídicas. Con relación al recaudo se aporta 33% de los vehículos propiedad de mujeres y la compartida mujeres y hombres</t>
  </si>
  <si>
    <t xml:space="preserve">Durante este trimestres se continuo con la generación de las estadísticas para la generación del reporte en el ultimo trimestre del año. 
Es importante resaltar, que el reporte que se esta trabajando espera visulizar las brechas de genero que se presentan frente a la propiedad o posecion de los predios y vehículos en Bogotá </t>
  </si>
  <si>
    <r>
      <t xml:space="preserve">Género: </t>
    </r>
    <r>
      <rPr>
        <sz val="10"/>
        <color rgb="FF000000"/>
        <rFont val="Arial"/>
        <family val="2"/>
      </rPr>
      <t>La consolidación de la base de datos del recaudo 2023 (año completo) con la variable ajustada de personas propietarias permite avanzar en el análisis con enfoque de género.
Diferencial: Para este trimestre no se avanzó en este enfoque.
Derechos Humanos: la tenencia de activo y la equidad en la tributación hacen parte del marco de los derechos económicos. El avance en la creación de nuevas variables y análisis del valor de los activos que sirven de base para el cálculo de los tributos y permite dimensionar un ámbito importante de la autonomía económica de las mujeres.</t>
    </r>
    <r>
      <rPr>
        <b/>
        <sz val="10"/>
        <color rgb="FF000000"/>
        <rFont val="Arial"/>
        <family val="2"/>
      </rPr>
      <t xml:space="preserve">  </t>
    </r>
  </si>
  <si>
    <r>
      <t xml:space="preserve">Género: </t>
    </r>
    <r>
      <rPr>
        <sz val="10"/>
        <color theme="1"/>
        <rFont val="Arial"/>
        <family val="2"/>
      </rPr>
      <t>se presenta brechas de genero especialmente en la propiedad de vehículos donde la propiedad en mayor numero corresponde a hombre, caso contrario el predios donde la propiedad de las mujeres y la compartida entre mujeres y hombres representa el 62%.</t>
    </r>
    <r>
      <rPr>
        <b/>
        <sz val="10"/>
        <color theme="1"/>
        <rFont val="Arial"/>
        <family val="2"/>
      </rPr>
      <t xml:space="preserve">
Diferencial: </t>
    </r>
    <r>
      <rPr>
        <sz val="10"/>
        <color theme="1"/>
        <rFont val="Arial"/>
        <family val="2"/>
      </rPr>
      <t>se analiza la información de predial por localidades obteniendo que el mayor numero de predios de propiedad de mujeres se  localizan en las localidades de  Suba, Usaquén y Kennedy.</t>
    </r>
    <r>
      <rPr>
        <b/>
        <sz val="10"/>
        <color theme="1"/>
        <rFont val="Arial"/>
        <family val="2"/>
      </rPr>
      <t xml:space="preserve">
Derechos Humanos:</t>
    </r>
    <r>
      <rPr>
        <sz val="10"/>
        <color theme="1"/>
        <rFont val="Arial"/>
        <family val="2"/>
      </rPr>
      <t xml:space="preserve"> la tenencia de activo y la equidad en la tributación hacen parte del marco de los derechos económicos. El avance en la creación de nuevas variables y análisis del valor de los activos que sirven de base para el cálculo de los tributos y permite dimensionar un ámbito importante de la autonomía económica de las mujeres.</t>
    </r>
    <r>
      <rPr>
        <b/>
        <sz val="10"/>
        <color theme="1"/>
        <rFont val="Arial"/>
        <family val="2"/>
      </rPr>
      <t xml:space="preserve">  </t>
    </r>
  </si>
  <si>
    <t xml:space="preserve">Género: se realiza el analisis de los datos para establecer brechas de genero frente a la propiedad de predios y vehículos en la ciudad.
Diferencial: se analiza la información de predial por localidades obteniendo que el mayor numero de predios de propiedad de mujeres y por tipo de Vehiculo para identificar la concentracion por genero 
Derechos Humanos: la tenencia de activo y la equidad en la tributación hacen parte del marco de los derechos económicos. El avance en la creación de nuevas variables y análisis del valor de los activos que sirven de base para el cálculo de los tributos y permite dimensionar un ámbito importante de la autonomía económica de las mujeres.  </t>
  </si>
  <si>
    <t>Durante el presente trimestre no se utilizaron recursos para el desarrollo del reporte o la conformación de la informacion.</t>
  </si>
  <si>
    <t xml:space="preserve">Durante este trimestre se ejecutaron los gastos de personal financiados con recursos de funcionamiento, para la generacionde los datos parciales. </t>
  </si>
  <si>
    <t>La Oficina de Educación Tributaria perteneciente a la Subdirección de Educación Tributaria y Servicio durante el primer trimestre del 2024 ha adelantado actividades en diferentes escenarios del Distrito Capital, dentro de los cuales se cuentan: -Colegio Distrital Bilbao Institución de Educación Distrital, calle 143ª  # 118 - 50 de la localidad de Suba, en este colegio se alcanzó la participación de 1.132 estudiantes, de los cuales 555 eran mujeres.  --Universidades: Javeriana y Republicana; se adelantaron conferencias en las agremiaciones: COREMCO (Corporación Empresarial Centro Occidente) - INCP (Instituto Nacional de Contadores Públicos) - charlas a funcionarios de la SDH, se ha tenido acercamiento a localidades del distrito con la unidad móvil, así como acompañamiento en las ferias organizadas por la Secretaría General de la Alcaldía mayor y ferias a las que nos invita la Cámara de Comercio de Bogotá, la Oficina de Educación Tributaria ha hecho presencia en las localidades de: Barrios unidos, Bosa, Kennedy, Puente Aranda, Rafael Uribe Uribe, San Cristóbal, Suba, Tunjuelito, Usaquén, Usme,
A través de estos acercamientos se cumple con el objetivo de informar, formar e incentivar a los contribuyentes sobre temas tributarios de interés y actualidad, se hace la salvedad que a los colegios se lleva el mensaje de -cuidado de lo público y cultura tributaria-.
En estos acercamientos a la ciudadanía, se ha informado sobre temas como: calendario tributario distrital 2024, portafolio de impuestos distritales, oficina virtual, ICA Rete ICA – proceso de declaración, generalidades paquete tributario distrital, procedimiento tributario, impuesto predial unificado, impuesto sobre vehículos automotores, conceptos jurídico-tributarios, régimen simple de tributación -RST-,  
En total han participado en estas actividades 10.742 personas, de las cuales 6.530 son mujeres.</t>
  </si>
  <si>
    <t>La Oficina de Educación Tributaria perteneciente a la Subdirección de Educación Tributaria y Servicio durante el segundo trimestre del 2024 ha adelantado actividades en diferentes escenarios del Distrito Capital, dentro de los cuales se cuentan: Colegio Emma Reyes IED, dirección: KR 80B # 6 – 71 de la localidad de Kennedy, en este colegio se alcanzó la participación de 498 estudiantes, de los cuales 240 eran mujeres; universidades: Corporación Universitaria Republicana, Universidad Agustiniana, Corporación universitaria Iberoamericana, Universidad Javeriana y la Escuela de Administración de Negocios EAN; se adelantaron conferencias en las agremiaciones: JCC (Junta Central de Contadores), CTCP (Consejo Técnico de la Contaduría Pública), LOGGRO (Sofware Contable para Pymes), COREMCO (Corporación Empresarial Centro Occidente), INCP (Instituto Nacional de Contadores Públicos), FENALCO (Federación Nacional de Comerciantes Empresarios) y charlas a funcionarios y contratistas de la SDH; se ha tenido acercamiento a localidades del distrito con la unidad móvil, así como acompañamiento en las ferias organizadas por la Secretaría General de la Alcaldía mayor y ferias a las que nos invita la Cámara de Comercio de Bogotá, la Oficina de Educación Tributaria ha hecho presencia en las localidades de: Suba, Engativá, Barrios unidos, San Cristóbal, Puente Aranda, Fontibón, Bosa, Rafael Uribe Uribe, Usaquén, Mártires, Sumapaz, Ciudad Bolívar, Usme y Kennedy; a través de estos acercamientos se cumple con el objetivo de informar, formar e incentivar a los contribuyentes sobre temas tributarios de interés y actualidad, se hace la salvedad que a los colegios se lleva el mensaje de -cuidado de lo público y cultura tributaria.
En estos acercamientos a la ciudadanía, se ha informado sobre temas como: calendario tributario distrital 2024, portafolio de impuestos distritales, oficina virtual, ICA Rete ICA – proceso de declaración, generalidades paquete tributario distrital, procedimiento tributario, impuesto predial unificado, impuesto sobre vehículos automotores, conceptos jurídico-tributarios, régimen simple de tributación -RST-,   
En total han participado en estas actividades en el segundo semestre 9.273 personas, de las cuales 5.965 son mujeres.</t>
  </si>
  <si>
    <t>La Oficina de Educación Tributaria perteneciente a la Subdirección de Educación Tributaria y Servicio durante el tercer trimestre del 2024 ha adelantado actividades en: las localidades de Tunjuelito, Rafael Uribe Uribe, Usme, Suba, Ciudad Bolívar, Engativá, Bosa, Kennedy, Teusaquillo, San Cristobal, Fontibón, Puente Aranda, Chapinero, Antonio Nariño, Usaquén, en Centros comerciales, cades, súpercades, Corabastos, algunos parques, juntas de acción comunal, juntas administradoras locales, corferias, CAI san Jorge, entre otros sitios, En el colegio Canada de la localidad de Ciudad Bolívar se lleva el mensaje de -cuidado de lo público y cultura tributaria; en las universidades Republicana, Agustiniana, Se brindaron charlas a gremios como: INCP (Instituto Nacional de Contadores Públicos), COREMCO (Corporación Empresarial Centro Occidente), JCC (Junta Central de Contadores). Tambien a funcionarios de la Secretaría Distrital de Hacienda se le dieron charlas sobre beneficios contempalados en el Plan Distrital de Desarrollo (acuerdo 927/2024).    
En estos acercamientos a la ciudadanía, se ha informado sobre temas como: calendario tributario distrital 2024, portafolio de impuestos distritales, oficina virtual, ICA Rete ICA – proceso de declaración, generalidades paquete tributario distrital, procedimiento tributario, impuesto predial unificado, impuesto sobre vehículos automotores, conceptos jurídico-tributarios, régimen simple de tributación -RST-, beneficios contemplados en el acuerdo 927 de 2024 (plan de desarrollo distrital 2024 - 2027).
En total han participado en estas actividades en el tercer trimestre 5,115 personas, de las cuales 3,371 son mujeres.</t>
  </si>
  <si>
    <t>GÉNERO, TERRITORIAL, GRUPO ETAREO Y GRUPO ÉTNICO
A continuación, se relacionan las localidades en las cuales se adelantaron acercamientos, charlas y el número de asistentes, de acuerdo con encuesta aplicada, así como también grupo etario e identidad étnica.
De 6.714 personas encuestas, 4.081 fueron mujeres.
LOCALIDAD RESPUESTAS
1. Usaquén 230
10. Engativá 353
11. Suba 438
12. Barrios Unidos 101
13. Teusaquillo 78
14. Los Mártires 29
15. Antonio Nariño 43
16. Puente Aranda 224
17. Candelaria 12
18. Rafael Uribe Uribe 180
19. Ciudad Bolívar 314
2. Chapinero 60
4. San Cristóbal 196
5. Usme 185
6. Tunjuelito 104
7. Bosa 241
8. Kennedy 422
9. Fontibón 320
3.Santafé 18
20.Sumapaz 1
Fuera de Bogotá 536
Total general 4081
GRUPO ETARIO
18 a 28 años 312
29 a 39 años 938
40 a 50 años 1093
51 a 60 años 1010
Mayor de 60 años 718
No responde 10
Total 4081
Se autorreconoce dentro de los siguientes grupos poblacionales
Afrodescendiente 40
Indígena 22
Ninguno 3739
Rrom 1
Gitano 1
No responde 280
Total 4081</t>
  </si>
  <si>
    <t xml:space="preserve">GÉNERO, TERRITORIAL, GRUPO ETAREO Y GRUPO ÉTNICO
A continuación, se relacionan las localidades en las cuales se adelantaron acercamientos, charlas y el número de asistentes, de acuerdo con encuesta aplicada, así como también grupo etario e identidad étnica.
De 9273 personas encuestas, 5965 fueron mujeres. 
localidades	total
1. Usaquén	405
10. Engativá	781
11. Suba	753
12. Barrios Unidos	156
13. Teusaquillo	228
14. Los Mártires	115
15. Antonio Nariño	96
16. Puente Aranda	340
17. Candelaria	16
18. Rafael Uribe Uribe	171
19. Ciudad Bolívar	244
2. Chapinero	130
20. Sumapaz	13
3. Santa Fe	42
4. San Cristóbal	276
5. Usme	98
6. Tunjuelito	135
7. Bosa	467
8. Kennedy	965
9. Fontibón	439
Total:                  5870
GRUPO ETARIO
18 a 28 años	        587
29 a 39 años	      1626
40 a 50 años	      1934
51 a 60 años	      1905
Mayor de 60 años    706
Menor de 18 años        1	
Total	                      6760
Se autorreconoce dentro de los siguientes grupos poblacionales
Afrodescendiente	66
Afrodescendiente	  7
Gitana	                                  4
Indígena	                28
Ninguno	            6051
Otro	                              607
Palenquera	                   1
Rrom	                                   1
Total                                  6765	
</t>
  </si>
  <si>
    <t xml:space="preserve">GÉNERO, TERRITORIAL, GRUPO ETAREO Y GRUPO ÉTNICO
A continuación, se relacionan las localidades en las cuales se adelantaron acercamientos, charlas y el número de asistentes, de acuerdo con encuesta aplicada, así como también grupo etario e identidad étnica.
De acuerdo con respuestas dadas en la encuesta de satisfacción aplicada, se tiene:
localidades	total
1. Usaquén	269
10. Engativá	580
11. Suba	626
12. Barrios Unidos	91
13. Teusaquillo	     191
14. Los Mártires	48
15. Antonio Nariño	65
16. Puente Aranda	211
17. Candelaria	29
18. Rafael Uribe Uribe	132
19. Ciudad Bolívar	217
2. Chapinero	164
20. Sumapaz	3
3. Santa Fe	20
4. San Cristóbal	174
5. Usme	167
6. Tunjuelito	87
7. Bosa	193
8. Kennedy	557
9. Fontibón	308
Total:                  4,132
GRUPO ETARIO
18 a 28 años	        343
29 a 39 años	      1153
40 a 50 años	      1301
51 a 60 años	      1273
Mayor de 60 años    550
Menor de 18 años        0	
Total	                     4,620
Se autorreconoce dentro de los siguientes grupos poblacionales
Afrodescendiente	32
Gitana	                                  3
Indígena	                17
Rrom	                                  2
Otro	                            433
Ninguno                          4133
Total                               4,620	</t>
  </si>
  <si>
    <t>En las aciones que adelanta la Oficina de Educación Tributaria, no se tienen actividades dirigidas a mujeres exclusivamente, ya que se adelantan con propietarias,  propietarios, poseedoras, poseedores, de predios o vehículos, así como tambien a dueñas y dueños de estabecimientos de comercio, personas con alguna obligación tributaria, o a ciudadanía en general.
Lo que se persigue con estas actividades es llegar con el mensaje a la mayor cantidad de ciudadanía posible.</t>
  </si>
  <si>
    <t>Teniendo en cuenta que la publicación de este producto fue en el primer trimestre del 2022, desde la entidad se ha venido promoviendo durante este periodo la apropiación conceptual por parte de los colaboradores de la entidad, reconociendo las brechas que presentan las mujeres para acceder y permanecer en el mercado formal lo que propenda por el diseño de nuevas estrategias para la identificación y atención de las mujeres en sus diferencias y diversidades en concordancia con los programas y competencias de la Secretaria de Desarrollo Económico</t>
  </si>
  <si>
    <t>Para este trimestre se efectuó mesa de trabajo el 18 de abril entre la Secretaria Distrital de la Mujer y los profesionales de la SDDE, donde se analizó el avance de este producto y la pertinencia de construir el anexo respecto a mujeres víctimas de violencia, sin embargo y dado la carencia de información, se concerta en esta reunión validar algunas fuentes de información adicional, que fueron remitidas desde la Dirección de estudios económicos de la Secretaria Distrital de la Mujer.
Finalmente a partir de las fuentes de información que se relacionan a continuación, se determinará la posibilidad de actualizar el documento de brechas (sección para mujeres víctimas de violencias):
a) Base de datos anonimizada de la encuesta de línea de base de la Política Pública de Mujeres y Equidad de Género. Incluye formulario y diccionario de datos.
b) Resumen en Excel de los registros de Medicina Legal expuestos en la reunión de hoy. De igual forma, les sugerimos consultar las cifras de violencias contra las mujeres en Bogotá en la página web del Instituto Nacional de Medicina Legal y Ciencias Forenses en el siguiente enlace: https://www.medicinalegal.gov.co/observatorio (Cifras de lesiones de causa externa en Colombia, 2. Información de lesiones fatales y 3. Información de lesiones no fatales), que trae registros específicos por cada categoría de violencia desde 2015 e incluye las variables seleccionadas como relacionadas con el trabajo remunerado.</t>
  </si>
  <si>
    <t>GÉNERO: El estudio posibilito visibilizar las múltiples barreras que enfrentan las mujeres en sus diferencias y diversidades para el acceso y permanencia en el empleo formal, lo cual propende por la generación de estrategias de orientación y atención diferencial para las ciudadanas, a través de los programas de la subdirección empleo y formación y las sinergias que se tejen con el sector empresarial para la inclusión laboral de las mujeres en concordancia a sus interés y competencias de las ciudadanas. Es importante resaltar que dado las brechas de las mujeres, se viene estructurando en alianza con la Secretaria Distrital de la Mujer (SDM), la construcción e implementación de una ruta específica para mujeres víctimas de violencia Basada en Género (VBG) y Cuidadoras, comprendiendo las barreras de empleabilidad que enfrentan las ciudadanas para acceder y permanecer en el empleo. Esta, brindará a las mujeres una atención personalizada que posibilite la identificar habilidades y competencias, y acceder a procesos de formación en habilidades blandas, socioemocionales y técnicas, favoreciendo así su acceso a más y mejores oportunidades laborales</t>
  </si>
  <si>
    <t>nd</t>
  </si>
  <si>
    <t xml:space="preserve">
Durante el primer trimestre de 2024, la SEN fue convocada al Consejo de Bogotá, donde presentó la oferta vigente en el marco de la celebración del Día de la Mujer, bajo el lema 'Mujeres con Valor'. Además, llevó a cabo una serie de actividades con el objetivo de socializar la oferta vigente y fortalecer el emprendimiento en las unidades productivas lideradas por mujeres. Estas actividades incluyeron la participación en el evento 'Mujeres de Valor' en el Concejo de Bogotá el 8 de marzo de 2024, la jornada 'Casa de todas' el 13 de marzo de 2024, la actividad 'Manzana del Cuidado' en Puente Aranda centrada en habilidades emprendedoras como parte de la conmemoración del 8 de marzo.
Mujeres de Valor – Concejo de Bogotá - 8 de marzo de 2024
Jornada Casa de todas (ideación 26 personas) - 13 de marzo de 2024
Manzana del Cuidado de Puente Aranda - Habilidades Emprendedoras (Dentro de la Conmemoración del 8M) - 13 de marzo de 2024
Desde la SEN se atendieron un total de 3.044 mujeres.</t>
  </si>
  <si>
    <t>Durante el segundo trimestre se realizaron las siguientes actividades, las cuales estuvieron enfocadas en la atención de mujeres, así: Reunión de planificación desde la Dirección de Derechos y Diseño de Política DDDP de la Secretaria Distrital de la Mujer para socialización de avances, logros y retos en la transversalización del enfoque de género con la Secretaria Distrital de Desarrollo Económico SDDE. 18 de abril de 2024. Socialización de la oferta a la fundación mujeres sabias y emprendedoras de la localidad de Bosa, la reunión tenía como objetivo la oferta del programa Impulso Capital, en la socialización participaron 31 emprendedoras. Junio 19 de 2024.</t>
  </si>
  <si>
    <t>La SDDE reconoce la importancia de abordar de manera integral las necesidades de las mujeres, teniendo en cuenta los enfoques de género, territorial, derechos de las mujeres y diferencial. A través de nuestra oferta actual, trabajamos para desarrollar programas y servicios que no solo respeten la diversidad cultural si no que también promuevan la equidad de género y el empoderamiento de las mujeres.
Trabajamos en estrecha colaboración con líderesas y organizaciones para diseñar intervenciones que respondan a las necesidades específicas, reconociendo su conocimiento ancestral y su derecho a la autodeterminación. Además, fomentamos la participación activa de las mujeres en la planificación, implementación y evaluación de nuestros programas, promoviendo así un enfoque participativo que garantice su sostenibilidad y pertinencia cultural a largo plazo.
Enfoque Diferencial: Los procesos que se implementen con la población objeto de atención, tendran un acompañamiento por parte de personal de la SDDE haciendo que estos tengan ese enfoque diferencial, el seguimiento a las diferentes acciones que se implementen daran un valor agregado al enfoque diferencial.
Enfoque Poblacional: Complementariamente se han implementado acciones afirmativas para este grupo poblacional con las cuales buscamos entender puntualmente sus propias necesidades, para que nuestros programas las puedan mitigar, con un acompañamiento a la medida.
Enfoque Territorial: La oferta de la SDDE y puntualmente la de la Subdirección de Emprendimiento y Negocios, es llevada a territorio permitiendo un acceso a la población objeto de la presente politica en las 20 localidades que tiene la ciudad de Bogotá.
Caracterización de las 3.044 mujeres beneficiadas con los programas:
Orientación Sexual: Bisexual (14), Lesbiana (4), Pansexual (1), Heterosexual (2.986) y No Informa (39).
Localidad: Antonio Nariño (372), Barrios Unidos (328), Bosa (31), Chapinero (114), Ciudad Bolívar (19), Engativá (289), Fontibón (22), Kennedy (494), La Candelaria (74), Los Mártires (199), Puente Aranda (501), Rafael Uribe Uribe (77), San Cristóbal (21), Santa Fé (114), Suba (66), Sumapaz (1), Teusaquillo (29), Tunjuelito (213), Usaquén (46), Usme (34).</t>
  </si>
  <si>
    <r>
      <t>La SDDE reconoce la importancia de abordar de manera integral las necesidades de las mujeres, teniendo en cuenta los enfoques de género, territorial, derechos de las mujeres y diferencial. A través de nuestra oferta actual, trabajamos para desarrollar programas y servicios que no solo respeten la diversidad cultural si no que también promuevan la equidad de género y el empoderamiento de las mujeres. Trabajamos en estrecha colaboración con líderesas y organizaciones para diseñar intervenciones que respondan a las necesidades específicas, reconociendo su conocimiento ancestral y su derecho a la autodeterminación. Además, fomentamos la participación activa de las mujeres en la planificación, implementación y evaluación de nuestros programas, promoviendo así un enfoque participativo que garantice su sostenibilidad y pertinencia cultural a largo plazo.</t>
    </r>
    <r>
      <rPr>
        <b/>
        <sz val="10"/>
        <color rgb="FF000000"/>
        <rFont val="Arial"/>
        <family val="2"/>
      </rPr>
      <t xml:space="preserve">
Enfoque Diferencial:</t>
    </r>
    <r>
      <rPr>
        <sz val="10"/>
        <color rgb="FF000000"/>
        <rFont val="Arial"/>
        <family val="2"/>
      </rPr>
      <t xml:space="preserve"> Los procesos que se implementen con la población objeto de atención, tendran un acompañamiento por parte de personal de la SDDE haciendo que estos tengan ese enfoque diferencial, el seguimiento a las diferentes acciones que se implementen daran un valor agregado al enfoque diferencial. </t>
    </r>
    <r>
      <rPr>
        <b/>
        <sz val="10"/>
        <color rgb="FF000000"/>
        <rFont val="Arial"/>
        <family val="2"/>
      </rPr>
      <t>Enfoque Poblacional:</t>
    </r>
    <r>
      <rPr>
        <sz val="10"/>
        <color rgb="FF000000"/>
        <rFont val="Arial"/>
        <family val="2"/>
      </rPr>
      <t xml:space="preserve"> Complementariamente se han implementado acciones afirmativas para este grupo poblacional con las cuales buscamos entender puntualmente sus propias necesidades, para que nuestros programas las puedan mitigar, con un acompañamiento a la medida.</t>
    </r>
    <r>
      <rPr>
        <b/>
        <sz val="10"/>
        <color rgb="FF000000"/>
        <rFont val="Arial"/>
        <family val="2"/>
      </rPr>
      <t xml:space="preserve">
Enfoque Territorial:</t>
    </r>
    <r>
      <rPr>
        <sz val="10"/>
        <color rgb="FF000000"/>
        <rFont val="Arial"/>
        <family val="2"/>
      </rPr>
      <t xml:space="preserve"> La oferta de la SDDE y puntualmente la de la Subdirección de Emprendimiento y Negocios, es llevada a territorio permitiendo un acceso a la población objeto de la presente politica en las 20 localidades que tiene la ciudad de Bogotá.
Caracterización de las 1.026 mujeres beneficiadas con los programas:</t>
    </r>
    <r>
      <rPr>
        <b/>
        <sz val="10"/>
        <color rgb="FF000000"/>
        <rFont val="Arial"/>
        <family val="2"/>
      </rPr>
      <t xml:space="preserve">
Orientación Sexual: </t>
    </r>
    <r>
      <rPr>
        <sz val="10"/>
        <color rgb="FF000000"/>
        <rFont val="Arial"/>
        <family val="2"/>
      </rPr>
      <t>Asexual (2), Bisexual (22), Lesbianas (19), Heterosexual (847), No Informa (133) y Otra (3).</t>
    </r>
    <r>
      <rPr>
        <b/>
        <sz val="10"/>
        <color rgb="FF000000"/>
        <rFont val="Arial"/>
        <family val="2"/>
      </rPr>
      <t xml:space="preserve">
Rango de edad: </t>
    </r>
    <r>
      <rPr>
        <sz val="10"/>
        <color rgb="FF000000"/>
        <rFont val="Arial"/>
        <family val="2"/>
      </rPr>
      <t>jóvenes (107), adultos (804) y adultos mayores (115).</t>
    </r>
    <r>
      <rPr>
        <b/>
        <sz val="10"/>
        <color rgb="FF000000"/>
        <rFont val="Arial"/>
        <family val="2"/>
      </rPr>
      <t xml:space="preserve">
Localidad:</t>
    </r>
    <r>
      <rPr>
        <sz val="10"/>
        <color rgb="FF000000"/>
        <rFont val="Arial"/>
        <family val="2"/>
      </rPr>
      <t xml:space="preserve"> Antonio Nariño (18), Barrios Unidos (32), Bosa (117), Chapinero (15), Ciudad Bolívar (49), Engativá (116), Fontibón (45), Kennedy (122), La Candelaria (11), Los Mártires (46), Puente Aranda (55), Rafael Uribe Uribe (49), San Cristóbal (44), Santa Fé (22), Suba (115), Teusaquillo (34), Tunjuelito (22), Usaquén (65) y Usme (49).</t>
    </r>
  </si>
  <si>
    <t>Durante el primer trimestre de 2024 fueron beneficiados con los programas de la Subdirección de Emprendimiento y Negocios 3.044 unidades productivas (mujeres), las cuales cumplieron con los requisitos para la participación en los mismos, así: 230 a través de Hecho en Bogotá, de las cuales 133 se atendieron a través de Hecho en Bogotá 2023 y 97 a través de Hecho en Bogotá 2024, estrategia cuyo propósito es incentivar el consumo de productos y servicios creados por productores locales, fortaleciendo las competencias de los mismos para consolidar la conexión a mercados y generar una intervención que reconoce la vocación económica del territorio y 2.814 a través de PNUD 2023 (Aglomeraciones y Fortalecimiento), estrategia cuyo propósito es fortalecer el tejido empresarial en la ciudad de Bogotá, de acuerdo a los corazones productivos de esta, enfocados en innovación, emprendimineto, desarrollo empresarial y generación de ingresos.
El presupuesto ejecutado durante este trimestre fue de $ 5.450.149.160, del cual $ 384,949,160 se utilizaron a través de la estrategia Hecho en Bogotá y $5.065.200.000 a través de la estrategia PNUD 2023 (Fortalecimiento y Aglomeraciones).
Cabe destacar que el reporte de esta meta a través de los programas del 2023(presupuestalmente), es rezagada del mismo año.</t>
  </si>
  <si>
    <t>Durante el segundo trimestre de 2024 fueron beneficiados con los programas de la Subdirección de Emprendimiento y Negocios 1.026 unidades productivas (mujeres), las cuales cumplieron con los requisitos para la participación en los mismos, así: 779 a través de la estrategia Academia Bogotá Prodcutvia, cuyo propósito es desarrollar habilidades, modelos de negocio innovadores, fomento de conexiones con el mercado, plataformas de formación y distintos retos empresariales y gerenciales, contribuyendo al desarrollo de la capacidad productiva de los negocios del Distrito, 237 a través de Hecho en Bogotá, estrategia cuyo propósito es incentivar el consumo de productos y servicios creados por productores locales, fortaleciendo las competencias de los mismos para consolidar la conexión a mercados y generar una intervención que reconoce la vocación económica del territorio y 10 a través de PNUD 2023 (Aglomeraciones), estrategia cuyo propósito es fortalecer el tejido empresarial en la ciudad de Bogotá, de acuerdo a los corazones productivos de esta, enfocados en innovación, emprendimineto, desarrollo empresarial y generación de ingresos.
El presupuesto ejecutado durante este trimestre fue de $ $ 604.705.949 del cual $ 190.040.945
se utilizaron a través de la estrategia Academia Bogotá Productiva, $ 396.665.004 a través de la estrategia Hecho en Bogotá y $ 18.000.000 a través de la estrategia PNUD 2023 (Aglomeraciones).</t>
  </si>
  <si>
    <t xml:space="preserve">
Durante el primer trimestre del año 2024 se realizó la construcción de la estrategia de difusión del Decreto 2733 del 2012, para lo cual se inició con el diseño y construcción de material pedagógico que posibilite a todos los prefsionales y colaboradores (15 personas aproximadamente) de la Agencia Distrital de empleo (ADE) y específicamente a las personas que realizan la gestión empresarial (6 personas durante el primer trimestre) , pues requieren conocer de manera clara y concisa el beneficio tributario al cual puede acceder la empresa que contrate mujeres víctimas de violencia comprobada, de acuerdo a lo establecido en la Ley 1257 de 2008 y su Decreto reglamentario.
Por otro lado durante este trimestre se elaboró y concertó en la DDEE el plan de trabajo con la Dirección de eliminación de violencias de la Secretaria Distrital de la Mujer, para llevar a cabo proceso de atención personalizada a las mujeres que se encuentran en las casas refugio, en el marco de la ruta de empleabilidad de la Agencia distrital de empleo, y atendiendo las dinámicas particulares asociadas a seguridad, disponibilidad de tiempo para procesos de formación e intermediación laboral de las ciudadanas.</t>
  </si>
  <si>
    <t>En primera instancia respecto a este producto es importante mencionar que, la estrategia está estructurada teniendo en cuenta los siguientes aspectos:
Como recomendación y retroalimentación pro parte de la SDM se solicita describir la estrategia general para la implementación de este producto, teniendo en cuenta las siguientes etapas:
"Etapa 1. Diseño de material pedagógico: Se elaborará pieza de divulgación como herramienta que facilite la interlocución entre los gestores empresariales de la ADE y el sector empresarial, donde se identifican el beneficio tributario al que pueden acceder las empresas que contraten mujeres víctimas de violencia.
Etapa 2. Proceso de apropiación técnica del Decreto 2733 de 2022: Se brindo asesoría a los colaboradores de la ADE, respecto a la ruta única de atención para mujeres víctimas de violencias y la ley 1257 de 2008 y su Decreto reglamentario, que faciliten la interlocución con las empresas.
Etapa 3. Identificación de empresas Incluyentes: A partir del material pedagógico construido, los gestores empresariales efectuaran explicación a las empresas que manifestaron interés en conocer el Decreto 2733 del 2012, a partir de lo cual se sensibilice a las organizaciones y se proyecten posibles contrataciones.
Etapa 4. Cierre de la estrategia de divulgación: Convocatoria a las empresas identificadas sensibilizadas a lo largo del año, quienes serán convocadas a participar en evento de cierre que posibilite visibilizar buenas practicas producto de la inclusión de mujeres víctimas y se motive a que otras empresas vinculen a mujeres".
Con base en lo anterior, en el segundo trimetre del 2024 se se avanzó en la tercera etapa de la estrategia de difusión del Decreto 2733 de 2012, identificando empresas y gremios interesados promover la equidad de género en cada uno de los niveles organizacionales.
A partir de ello, los gestores empresariales de la Agencia Distrital de Empleo (ADE) han socialziado detalladamente a las empresas que atienden de manera habitual, los estereotipos, roles de género que afectan el empleo, subempleo, salario, acceso a servicios de protección social y tiempo dedicado de las mujeres al cuidado del hogar. Estas barreras impactan negativamente la participación femenina en el mercado laboral formal; por ende, contratar mujeres en empleos dignos y decentes ayuda a mitigar estas barreras y fomenta su autonomía económica, siendo el Decreto 2733 de 2012 un incentivo para la inclusión de mujeres Víctimas de Violencia Basada En Genero.
Asimismo, en concordancia con plan de trabajo concertado con la Secretaria Distrital para la Mujer para la atención a mujeres víctimas de Violencia Basada de género (VBG) que se encuentran en las Casas refugio y considerando las condiciones de seguridad de estas, se llevaron a cabo las siguientes acciones durante este trimestre:
*El 17 de abril de 2024, se realizó un proceso de capacitación para las trabajadoras sociales de las casas refugio del distrito. Este fue dirigido por las profesionales de registro y orientación socio ocupacional de la Agencia Distrital de Empleo, quienes formaron a las profesionales sociales de la Secretaría de la Mujer sobre cómo registrar y/o actualizar las hojas de vida de las buscadoras de empleo y cómo auto postularlas a las vacantes de la ADE a través de la plataforma del Servicio Público de Empleo (SISE). Así, podrán orientar adecuadamente a las mujeres víctimas de violencia que residen en las casas refugio. Este proceso es clave para el fortalecimiento de las capacidades institucionales de la Secretaría Distrital de la Mujer y para el empoderamiento de las mujeres que buscan empleo.
*El 27 de mayo de 2024, se llevó a cabo un taller de habilidades blandas para mujeres residentes en casas refugio. Este taller se centró en la creación de currículos y su importancia en el proyecto de vida personal, con el objetivo de mejorar su competitividad en el mercado laboral. Es relevante destacar que 27 mujeres participaron en este proceso. Finalmente, en concordancia con la dinámica del mercado laboral, se efectuó la intermediación laboral para 9 de ellas.</t>
  </si>
  <si>
    <t>DERECHOS HUMANOS: 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Durante este trimestre se inició la identificación de empresas registradas en la plataforma del Servicio Público de Empleo (SISE) con la Agencia y quienes han manifestado interés de llevar a cabo procesos de inclusión laboral de poblaciones vulnerables, a partir de ello, posteriormente se llevará a cabo interlocución con las empresas para promover la mitigación de barreras organizacionales asociadas a estereotipos y prejuicios que impiden el acceso de las mujeres en condiciones de igualdad.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A partir de lo mencionado para este trimestre se llevó a cabo articulación y construcción de planes de trabajo con la Secretaria Distrital de la Mujer y Secretaria Distrital de Integración Social, para establecer acuerdos que posibiliten la identificación de las mujeres en sus diferencias y diversidades interesadas en procesos de empleabilidad formal; para lo cual inicialmente se efectuó divulgación de los puntos de atención de la ADE, que permita a las mujeres en diferentes territorios conocer y acceder a atención personalizada por parte de los colaboradores de la ADE y de esta manera decidir si está interesada en vincularse a la ruta.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Teniendo en cuenta la brechas de las mujeres en el empleo, este trimestre se avanzó en la identificación de sectores tradicionalmente masculinizados, los cuales fueron sensibilizados respecto a aquellas dinámicas que reproducen estereotipos y roles de género y como estos afectan directamente las condiciones acceso al empleo de las mujeres que se reflejan en el subempleo, desigualdad salarial y división sexual del trabajo. Por lo tanto se resaltó la importancia de promover en las empresas ambientes laborales incluyentes con las mujeres y centrar los procesos de selección en concordancia con los requerimientos de las vacantes.</t>
  </si>
  <si>
    <t xml:space="preserve">
DERECHOS HUMANOS: Para la Subdirección de Empleo y Formación; el enfoque de derechos, se sustenta en el derecho al trabajo como un derecho fundamental, reconociendo a las personas que buscan trabajo como sujetos de derechos. Para la prevención y/o mitigación de las amenazas o vulneraciones de las personas que buscan empleo, la Subdirección de Empleo y Formación, implementa acciones para promover, acompañar y apoyar el proceso de búsqueda de trabajo decente y digno, teniendo en cuenta el derecho a la libre elección de su trabajo y acceso a condiciones equitativas y sin discriminación. Durante este segundo trimestre de 2024 se continuo la identificación de empresas registradas en la plataforma del Servicio Público de Empleo (SISE) con la Agencia y quienes han manifestado interés de llevar a cabo procesos de inclusión laboral de poblaciones vulnerables, a partir de ello, posteriormente se llevará a cabo interlocución con las empresas para promover la mitigación de barreras organizacionales asociadas a estereotipos y prejuicios que impiden el acceso de las mujeres en condiciones de igualdad.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Teniendo en cuenta las diferencias y diversidades de las mujeres y las dinámicas de violencias relacionadas directamente con los estereotipos de género, se efectuó del equipo de políticas públicas de la Subdirección de Empleo y Formación (SEF), la construcción de “ABC” que posibiliten la incorporación de los principios del trabajo digno y decente entre los que se destaca eliminación de la discriminación en materia de empleo y ocupación, que posibilita promover un dialogo empático con los empresarios en la etapa de socialización del Decreto 2733 del 2012.
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Considerando las barreras de empleabilidad para las mujeres, como los prejuicios sobre su desempeño laboral y la falta de medidas para conciliar la vida personal y laboral, y la persistencia de estereotipos que definen ciertos empleos como exclusivos para hombres o mujeres; en este segundo trimestre de 2024 se ha progresado en la identificación de sectores tradicionalmente ocupados por hombres. Estos sectores han sido sensibilizados sobre las dinámicas que perpetúan estereotipos y roles de género, ya sean conscientes o inconscientes, destacando cómo estos afectan el acceso y la permanencia en el empleo. Así, se han enfatizado las ventajas de la equidad de género en las organizaciones y la oportunidad de que las empresas obtengan el sello Bogotá Incluyente y el galardón por el trabajo decente y digno, gracias a sus prácticas incluyentes en la promoción de la igualdad de género.</t>
  </si>
  <si>
    <t>Los recursos corresponden al proyecto de inversión 7863 "Mejoramiento Empleo Incluyente y Pertinente Bogotá". Cuya meta es Promover la generación de empleo para al menos 200.000 personas. En cumplimiento de ello, el presupuesto ejecutado para el primer trimestre corresponde a los honorarios de las personas que realizan la gestión empresarial desde la Agencia de Empleo. Presupuesto total de ejecución del primer trimestre: $90.000.000
El reporte según el plan de acción est producto es anual por lo tanto para el trimestre solo se reporta la parte cualitativa, esto atendiendo a las retroalimentaciones de la SDM.</t>
  </si>
  <si>
    <t>Los recursos corresponden al proyecto de inversión 7863 "Mejoramiento Empleo Incluyente y Pertinente Bogotá". Cuya meta es Promover la generación de empleo para al menos 200.000 personas. En cumplimiento de ello, el presupuesto ejecutado para el segundo trimestre corresponde a los honorarios de las personas que realizan la gestión empresarial desde la Agencia de Empleo. Presupuesto total de ejecución del primer trimestre: $90.000.000
El reporte según el plan de acción est producto es anual por lo tanto para el trimestre solo se reporta la parte cualitativa, esto atendiendo a las retroalimentaciones de la SDM.</t>
  </si>
  <si>
    <r>
      <t>La Subdirección de Empleo y Formación cuenta con un portafolio de formación laboral amplio, que incluye diversas temáticas en concordancia con los requerimientos del mercado laboral, los cuales son presenciales, virtuales o asincrónicos lo que permite a las mujeres participar de acuerdo a su disponibilidad de tiempo e interés ocupacional. Es importante mencionar que para el desarrollo de estos procesos de formación la Subdirección de Empleo y formación SEF, cuenta con aliados estratégicos como el SENA que ofrece una serie de cursos divididos en tres grandes temáticas: habilidades digitales, bilingüismo y formación a la medida (incluyendo habilidades blandas, habilidades técnicas y socio emocionales), que fortalecen el perfil laboral de las mujeres. A partir de lo anterior para este primer reporte del 2024 las acciones implementadas por la SEF a corte del mes de marzo, han incluido procesos de formación laboral con el SENA y transversales a cargo dela Agencia distrital, de lo cual se tiene los siguientes resultados para mujeres en sus diferencias y diversidades:
• *Formadas laborales: 3757
• *Formadas Blandas y Transversales: 216</t>
    </r>
    <r>
      <rPr>
        <b/>
        <sz val="10"/>
        <color rgb="FF000000"/>
        <rFont val="Arial"/>
        <family val="2"/>
      </rPr>
      <t xml:space="preserve">
Acumulado en formación pertinente para las mujeres en este trimestre es de 3973</t>
    </r>
  </si>
  <si>
    <t>Para este segundo trimestre de 2024, la Subdirección de Empleo y Formación a través de la Agencia Distrital de Empleo (ADE) cuenta con un amplio portafolio de formación en habilidades blandas que incluye diversas temáticas requeridas por el mercado laboral, las cuales permiten a las mujeres, participar de acuerdo a su disponibilidad de tiempo e interés ocupacional. A partir de ello la Agencia Distrital de Empleo brinda diversos talleres en habilidades blandas y transversales a las ciudadanas, que posibilitan el desarrollo y/o fortalecimiento de competencias para aplicar y/o desempeñar un trabajo.
Adicional se continua contando con un portafolio de formación laboral que incluye diversas temáticas para garantizar que las mujeres que estén interesadas en fortalecer su perfil laboral lo hagan a través de los programas de formación. Entre ellos se destaca la Alianza con el Servicio Nacional de Aprendizaje SENA con una amplia oferta de cursos cortos o complementarios de formación gratuita, en las modalidades virtual y presencial. Con estos cursos buscan desarrollar y fortalecer las habilidades para el trabajo, formando en programas requeridos por los diferentes sectores productivos; como bilingüismo, habilidades digitales y socioemocionales que contribuirán a mejorar el perfil ocupacional de las ciudadanas, y conectarlos con mejores oportunidades laboralesA partir de lo anterior para este reporte las acciones implementadas por la Secretaría Distrital de Desarrollo Económico a corte del mes de junio en habilidades blandas y laborales, tienen los siguientes resultados:
• Mujeres Formadas laborales: 766
• Mujeres Formadas BT: 316
Para este periodo el total de mujeres formadas es de 1082</t>
  </si>
  <si>
    <t>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Para el registro presencial de las mujeres en el Sistema de información del servicio Público de empleo (SISE), se tuvo en cuenta la utilización de lenguaje incluyente a partir de las particularidades de las mujeres en sus diferencias y diversidades. Adicional en la etapa de orientación laboral, se promovió la sensibilización a las buscadoras de empleo sobre la ocupación de vacantes históricamente masculinizadas como el sector automotriz y logística. En la etapa de intermediación laboral se continuo avanzando gradualmente en dialogo con las empresas, sobre a relevancia de los procesos de contratación centrados en competencias y habilidades que deben tener los buscadores de empleo, mitigando de este manera barreras organizacionales que inciden en la selección y posterior contratación de las mujeres. Es importante precisar que se está avanzando en este trimestre en la interlocución con los empresarios que publican las vacantes en el SISE, para que la descripción de las mismas puedan tener un lenguaje neutro o incluyente con la diversidad, posibilitando la postulación de las mujeres a diferentes nichos del mercado laboral históricamente masculinizados.</t>
  </si>
  <si>
    <t>GÉNERO: Para la subdirección de Empleo y Formación, el enfoque de género, significa el reconocimiento de las brechas de empleabilidad que existen en materia laboral que existen entre mujeres y hombres, las cuales se reproducen a través de imaginarios, creencias, roles y estereotipos que afianzan las brechas de desigualdad e impiden el acceso a las mismas oportunidades laborales de las mujeres a lo largo del curso de su vida, en este sentido, la SEF genera estrategias que promuevan la equidad e igualdad de oportunidades laborales y de procesos de formación para las mujeres del distrito.
Considerando las demandas del mercado laboral, se han reforzado alianzas estratégicas para avanzar en la formación en tecnologías de la información, bilingüismo y competencias socioemocionales, lo que permite a las mujeres en sus diferencias y diversidades, fortalecer su perfil laboral y ser más competitivas en el ámbito de laboral, lo que incide directamente en su autonomía económica. Es importante destacar que, para facilitar el acceso de las mujeres a la formación en habilidades blandas y laborales, se ha fortalecido la atención territorial, que permite la socialización personalizada a las mujeres de la oferta formativa e inscripción en diferentes escenarios, como manzanas del cuidado, Casas de todas, alcaldías locales y puntos de atención de la ADE, entre otros. Esto ayuda a mitigar barreras relacionadas con la persistencia en la formación en sectores tradicionalmente feminizados, la falta de confianza y la autoexclusión.
Además, se cuenta con el apoyo de los referentes del equipo de poblaciones y territorios de la dirección de la Secretaría Distrital de Desarrollo Económico, quienes divulgan la oferta formativa en espacios distritales y locales, facilitando la resolución de dudas que puedan surgir y fomentando el registro de las ciudadanas en la oferta vigente de la Subdirección de Empleo y Formación.</t>
  </si>
  <si>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primer trimestre corresponde al número de personas formadas con los siguientes costos unitarios según los resultados de cada programa: SENA: $ 89.576 *3757 BT: $ 89.576 *216 Total: $ 355.885.45</t>
  </si>
  <si>
    <t>Los recursos corresponden al proyecto de inversión 7863 "Mejoramiento Empleo Incluyente y Pertinente Bogotá" la meta plan de formar al menos 50.000 personas en las nuevas competencias, bilingüismo y/o habilidades para el trabajo. En cumplimiento de ello, el presupuesto ejecutado para el segundo trimestre 2024 corresponde al número de personas formadas con los siguientes costos unitarios según los resultados de cada programa: SENA: $ 89.576 *3757 BT: $ 89.576 *216 Total: $ 69.802.428</t>
  </si>
  <si>
    <t>La acción cerró en 2023, en este sentido, para el primer trimestre no se reportan acciones  respecto a esta meta, el convenio con la Universidad Nacional era hasta diciembre de 2023, se espera definir la estrategia, dependiendo de las nuevas metas del plan de Desarrollo Distrital y el presupuesto que se asigne</t>
  </si>
  <si>
    <t>La acción cerró en 2023, en este sentido, no se reportan acciones  respecto a esta meta, el convenio con la Universidad Nacional era hasta diciembre de 2023, se espera definir la estrategia, dependiendo de las nuevas metas del plan de Desarrollo Distrital y el presupuesto que se asigne</t>
  </si>
  <si>
    <t xml:space="preserve">N/A
</t>
  </si>
  <si>
    <t>En la vigencia 2024 en el marco de la meta 3 del Proyecto de Inversión 7673: “Diseñar e implementar una estrategia para el desarrollo de capacidades socioemocionales y técnicas de las mujeres en toda su diversidad para su emprendimiento y empleabilidad”; Para este I trimestre se continua con la ejecución de dos (2) actividades: 1) Implementar la ruta de divulgación y orientación para la formación y oferta de empleo y emprendimiento de mujeres diseñada en el marco de la estrategia de emprendimiento y empleabilidad  1.1. Entre enero y marzo se inicio y continuo con la participación en 27 espacios territoriales entre los que se encuentran ferias de servicios realizadas en el marco de a conmemoración del 8M, jornadas "Mujer Contigo en tu barrio", días de emprendimiento y empleabilidad en las manzanas del cuidado y CIOM, en 11 localidades de la ciudad, en estos espacios se llevó a cabo difusión de la Estrategia de Emprendimiento y Empleabilidad,  de los programas activos de empleo, programas de generación de ingresos y formación para el trabajo. Logrando en este periodo  797 registros y 391 orientaciones a mujeres.
La siguiente actividad número 2) Promover acciones y  alianzas que contribuyan a la generación de ingresos y empleo para las mujeres, en el marco de la Estrategia de Emprendimiento y Empleabilidad, para el primer trimestre de la vigencia 2024 se inicio desde el mes de febrero un ejercicio de contacto con los aliados antiguos  y se invitaron a aliados nuevos para trabajar en esta vigencia, logrando consolidar para el mes de marzo 52 alianzas con empresas y entidades  interesadas en ofrecer a las mujeres, oportunidades de empleo, generación de ingresos y formación, contando actualmente con: Empleo 34 empresas, Generación de ingresos: 7 empresas, Formación: 7 empresas
Gremios: 4 gremios.</t>
  </si>
  <si>
    <t>En el marco de la meta 3 del Proyecto de Inversión 7673: “Diseñar e implementar una estrategia para el desarrollo de capacidades socioemocionales y técnicas de las mujeres en toda su diversidad para su emprendimiento y empleabilidad”; A continuación, se reportar avances para el II trimestre en dos actividades desarrolladas: 
 1) Implementación de la ruta de divulgación y orientación para la formación y oferta de empleo y emprendimiento de mujeres
 1.1. Entre abril y mayo, el equipo territorial participó en 107 espacios en los que se hizo la divulgación de la Estrategia de Emprendimiento y Empleabilidad y los programas activos de empleo, generación de ingresos y formación para el trabajo.  distribuidos así:  49 espacios de orientación presencial a las mujeres en manzanas del cuidado y CIOM, 13 jornadas contigo a tu barrio, 30 espacios de socialización de contenidos socioemocionales y acompañaron a 15 talleres con la Cámara de Comercio de Bogotá. Estas actividades se llevaron a cabo en 19 localidades de la ciudad. En este periodo se realizaron 4098 registros y 1609 orientaciones a mujeres.
1.2 En articulación con la Cámara de Comercio de Bogotá (CCB), se continuó con la implementación de la ruta de fortalecimiento a emprendimientos, que cerro el segundo trimestre de 2024 con la asistencia de 758 mujeres cuidadoras, en las CIOMS, Manzanas del Cuidado y otras unidades operativas de cuidado. El propósito es brindar la oportunidad de empoderarse en temas como: técnica de ventas, manejo de las finanzas del negocio, habilidades digitales, entre otros. Al finalizar la ruta que contempla 7 talleres, las mujeres obtienen su certificación y tienen la posibilidad de recibir asesorías personalizadas en los temas que requieran refuerzo; Estas herramientas les permite materializar sus ideas de negocio o fortalecer aquellos que ya se encuentran en ejecución.
Las localidades en las que actualmente se está implementando la ruta con CCB son: Bosa, Antonio Nariño, Teusaquillo, Barrios Unidos y San Cristóbal. En el mes de julio se espera iniciar en las localidades de Chapinero y Ciudad Bolívar.  
2) Promover acciones y alianzas que contribuyan a la generación de ingresos y empleo para las mujeres, en el marco de la Estrategia de Emprendimiento y Empleabilidad:
2.1 Para este trimestre la Estrategia EE, logro mantener y generar nuevas alianzas, cerrando a 30 de Junio con 62 empresas distribuidas así: Para el empleo 39 empresas, generación de ingresos: 8 empresas,  formación: 9 empresas y 6 gremios,  ofertando más de 1.000 vacantes, oportunidades de generación de ingresos desde casa y talleres para el fortalecimiento de capacidades para el emprendimiento y la empleabilidad; permitiendo llevar a las mujeres oportunidades para mejorar su calidad de vida, la de sus familias y alcanzar su autonomía económica.
2.2 Entre los meses de mayo – junio, la Estrategia en articulación con algunos aliados del sector privado, han beneficiado a un grupo de mujeres contribuyendo con el fortalecimiento de las habilidades socioemocionales a través de: Alianza como SUMER que ofreció la oportunidad a un grupo de 13 mujeres para que puedan crear su e-commerce y ampliar sus ventas a través de canales digitales gratuitos durante 3 meses, de manera paralela se les brinda sesiones de capacitación en temas de marketing digital, fotografía, entre otros para que logren el mayor beneficio para su página. 
Así mismo a través de la articulación con Change Lab se está trabajando para vincular a un grupo de 19 mujeres emprendedoras de la Estrategia EE, a través del estudio de proveeduría inclusiva que se está adelantando en Colombia y Perú, con la colaboración de Yunus Social Business y Agora, brindará a las mujeres beneficios para participar en pilotos con empresas regionales, para ser incluidas como sus proveedoras, ser reconocidas en el informe sobre compra inclusiva, conectar con compradores en un evento de relacionamiento y acceder al exclusivo portafolio de su plataforma de aprendizaje para mejorar sus habilidades.
En articulación con el aliado Teleperformance se logró vincular laboralmente a 10 mujeres cuidadoras bajo la modalidad de teletrabajo y con horarios de trabajo diferenciales de acuerdo a su disponibilidad de tiempo, con beneficios como auxilio de conectividad, suministro de equipos de cómputo, posibilidades de ascenso y lo más importante, que puedan desarrollar la actividad económica desde sus casas, sin descuidar sus labores del cuidado, permitiéndoles generar ingresos propios.</t>
  </si>
  <si>
    <t xml:space="preserve">Género: La Implementación de la Estrategia de Emprendimiento y Empleabilidad contribuye a la materialización del enfoque de género, fortaleciendo las capacidades socioemocionales de las mujeres cuidadoras de la ciudad, esto se logra a través de los procesos de divulgación y orientación de las ofertas de empleo y emprendimiento que se han venido consolidando a través de alianzas con el sector público y privado, acercando a las mujeres la información que les permita empoderarse y mejorar su calidad de vida y las de sus familias.
Así mismo, desde el trabajo desarrollado en las  localidades de la ciudad, a través de la atención presencial del equipo territorial  en  manzanas de cuidado, casas de igualdad,  participación en ferias de empleo y emprendimiento organizadas por los actores en el territorio, se pretende llevar las ofertas  a las mujeres, disminuyendo la desinformación y eliminando las barreras de acceso a las diferentes oportunidades, ocasionada en gran medida por la multiplicidad de ocupaciones que atienden desde el rol de cuidadoras. 
</t>
  </si>
  <si>
    <t xml:space="preserve">Género: Género: Durante este trimestre la Estrategia de Emprendimiento y Empleabilidad, contribuyó en la la materialización del enfoque de género, a través de los procesos de divulgación y orientación a las mujeres en toda su diversidad, llevándoles la información sobre las oportunidades de empleo, generación de ingresos y de formación para el trabajo, que les permite empoderarse, mejorar su calidad de vida y las de sus familias.
La atención a las mujeres se hace de manera presencial en las manzanas de cuidado, casas de igualdad de oportunidades, participación en ferias de empleo y emprendimiento organizadas por los actores en el territorio, espacios territoriales a los que asisten aliados invitados que orientan a las mujeres sobre sus ofertas, las inscriben en sus programas y les reciben las hojas de vida. En aras de llegar al mayor número de mujeres también se les brinda información por líneas telefónicas en WhatsApp bussines y correos electrónicos, eliminando así las barreas de acceso a la información de esta manera se busca que las mujeres puedan alcanzar su autonomía económica.
Desde la gestión de la Estrategia se ha logrado que algunos aliados se interesen cada vez más en la inclusión del enfoque de género al interior de sus compañías, es así como en las reuniones de seguimiento periódicas que se hacen con los aliados, se les invita a participar del sello de igualdad y se les comparte el contacto de la Dirección de Derechos y Políticas para que los orienten sobre su vinculación. 
</t>
  </si>
  <si>
    <r>
      <t xml:space="preserve">Durante el primer trimestre de la vigencia 2024, se suscribieron:
 CPS: nueve (9) contratos de prestación de servicio, ocho asociados a objeto contractual de gestora territorial y uno asociado a gestora étnica: 
-Cto.552,563,564,629,630, 636, 845, 877 y 893-2024 (Valor neto: $257.268.251)
OTROS CONTRATOS
-Adición Cto.986-2023 ($30.000.000). Operador logístico.
-Adición Cto.951-2023 ($751.335). Comunicaciones convergentes (7 Planes celular)
</t>
    </r>
    <r>
      <rPr>
        <b/>
        <sz val="10"/>
        <color rgb="FF000000"/>
        <rFont val="Arial"/>
        <family val="2"/>
      </rPr>
      <t>Proyecto de Inversión:</t>
    </r>
    <r>
      <rPr>
        <sz val="10"/>
        <color rgb="FF000000"/>
        <rFont val="Arial"/>
        <family val="2"/>
      </rPr>
      <t xml:space="preserve"> 7673 - Desarrollo de capacidades para aumentar la autonomía y empoderamiento de las mujeres en toda su diversidad en Bogotá
</t>
    </r>
    <r>
      <rPr>
        <b/>
        <sz val="10"/>
        <color rgb="FF000000"/>
        <rFont val="Arial"/>
        <family val="2"/>
      </rPr>
      <t>Meta</t>
    </r>
    <r>
      <rPr>
        <sz val="10"/>
        <color rgb="FF000000"/>
        <rFont val="Arial"/>
        <family val="2"/>
      </rPr>
      <t>: Diseñar e implementar una (1) estrategia para el desarrollo de capacidades socioemocionales y técnicas de las mujeres en toda su diversidad para su emprendimiento y empleabilidad (100%).</t>
    </r>
  </si>
  <si>
    <t>Durante el segundo trimestre de la vigencia 2024, se suscribieron:
 CPS: dos (2) contratos de prestación de servicio, asociados a objeto contractual de gestora territorial 
-Cto.939 y995 de 2024 (Valor neto: $63.654.000)
OTROS CONTRATOS
-ETB Líneas celulares Cto.-986-2023 ($4.357.129)
Proyecto de Inversión: 7673 - Desarrollo de capacidades para aumentar la autonomía y empoderamiento de las mujeres en toda su diversidad en Bogotá
Meta: Diseñar e implementar una (1) estrategia para el desarrollo de capacidades socioemocionales y técnicas de las mujeres en toda su diversidad para su emprendimiento y empleabilidad (100%).</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</si>
  <si>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</si>
  <si>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Durante el primer trimestre del año el equipo operativo del servicio de acompañamiento a hogares pobres inició la etapa de convocatoria y concertación y firma del contrato social familiar para el ingreso de nuevas beneficiarias.
Esta etapa ha dado como resultado la atención y firma de contratos sociales familiares con 865 mujeres jefas de hogar. Durante las jornadas de atención del servicio de acompañamiento a hogares pobres se ha orientado y presentado la oferta de servicios de la entidad, así como de programas distritales que permitan la gestión de acciones para la movilidad social.</t>
  </si>
  <si>
    <t>Durante el segundo trimestre del año el equipo operativo del servicio de acompañamiento a hogares pobres continuo con la etapa de convocatoria y concertación y firma del contrato social familiar para el ingreso de nuevas beneficiarias.
Esta etapa ha dado como resultado la atención y firma de contratos sociales familiares con 2.218 mujeres jefas de hogar. Durante las jornadas de atención del servicio de acompañamiento a hogares pobres se ha orientado y presentado la oferta de servicios de la entidad, así como de programas distritales que permitan la gestión de acciones para la movilidad social.</t>
  </si>
  <si>
    <r>
      <t xml:space="preserve">Género: </t>
    </r>
    <r>
      <rPr>
        <sz val="10"/>
        <color rgb="FF000000"/>
        <rFont val="Arial"/>
        <family val="2"/>
      </rPr>
      <t xml:space="preserve">El servicio de acompañamiento a hogares pobres fue diseñado para la priorización de mujeres jefas de hogar con el objetivo de proveer a estas, información pertinente y que permitiese condiciones para la movilidad social y autocuidado teniendo como objetivo la des-feminización de la pobreza. De esta manera se indica que el 83% de las personas atendidas por el servicio son mujeres. 
</t>
    </r>
    <r>
      <rPr>
        <b/>
        <sz val="10"/>
        <color rgb="FF000000"/>
        <rFont val="Arial"/>
        <family val="2"/>
      </rPr>
      <t xml:space="preserve">
Diferencial:</t>
    </r>
    <r>
      <rPr>
        <sz val="10"/>
        <color rgb="FF000000"/>
        <rFont val="Arial"/>
        <family val="2"/>
      </rPr>
      <t xml:space="preserve"> El servicio de acompañamiento a hogares pobres está diseñado y opera para la atención de mujeres jefas de hogar en razón de sus condiciones y características particulares, ofreciendo orientación según su ciclo de vida, pertenecía étnica y discapacidad de manera que les permitan acceder de forma oportuna a la oferta social. Esto ha dado como resultado la vinculación de 161 mujeres con discapacidad, 64 mujeres con pertenencia étnica, 2 mujeres con orientación sexual diversa
</t>
    </r>
    <r>
      <rPr>
        <b/>
        <sz val="10"/>
        <color rgb="FF000000"/>
        <rFont val="Arial"/>
        <family val="2"/>
      </rPr>
      <t xml:space="preserve">
Derechos humanos: </t>
    </r>
    <r>
      <rPr>
        <sz val="10"/>
        <color rgb="FF000000"/>
        <rFont val="Arial"/>
        <family val="2"/>
      </rPr>
      <t xml:space="preserve">El proceso de identificación, búsqueda y caracterización permite la focalización y priorización de hogares de jefatura femenina en búsqueda de la mitigación de las condiciones de vulnerabilidad mediante la atención de oferta pertinente y oportuna, es así como se utiliza el sistema de atención de alertas de emergencia social y rutas de atención e intervención que permitan la garantía de derechos.
</t>
    </r>
    <r>
      <rPr>
        <b/>
        <sz val="10"/>
        <color rgb="FF000000"/>
        <rFont val="Arial"/>
        <family val="2"/>
      </rPr>
      <t xml:space="preserve">
Territorial:</t>
    </r>
    <r>
      <rPr>
        <sz val="10"/>
        <color rgb="FF000000"/>
        <rFont val="Arial"/>
        <family val="2"/>
      </rPr>
      <t xml:space="preserve"> El servicio de acompañamiento a hogares pobres tiene un proceso de focalización y priorización basado en características territoriales, tales como mapas de pobreza, alertas tempranas de la Defensoría del Pueblo y polígonos de monitoreo de la Secretaría de Hábitat. De esta manera se identifica que más del 80% de las mujeres jefas de hogar atendidas son de las localidades de Rafael Uribe (18%), Ciudad Bolívar (18%), San Cristóbal (17%), Kennedy (17%) y Bosa (13%).</t>
    </r>
  </si>
  <si>
    <r>
      <rPr>
        <b/>
        <sz val="10"/>
        <color rgb="FF000000"/>
        <rFont val="Arial"/>
        <family val="2"/>
      </rPr>
      <t xml:space="preserve">Género: </t>
    </r>
    <r>
      <rPr>
        <sz val="10"/>
        <color rgb="FF000000"/>
        <rFont val="Arial"/>
        <family val="2"/>
      </rPr>
      <t xml:space="preserve">El servicio de acompañamiento a hogares pobres fue diseñado para la priorización de mujeres jefas de hogar con el objetivo de proveer a estas, información pertinente y que permitiese condiciones para la movilidad social y autocuidado teniendo como objetivo la des-feminización de la pobreza. De esta manera se indica que el 79% de las personas atendidas por el servicio son mujeres. 
</t>
    </r>
    <r>
      <rPr>
        <b/>
        <sz val="10"/>
        <color rgb="FF000000"/>
        <rFont val="Arial"/>
        <family val="2"/>
      </rPr>
      <t>Diferencial:</t>
    </r>
    <r>
      <rPr>
        <sz val="10"/>
        <color rgb="FF000000"/>
        <rFont val="Arial"/>
        <family val="2"/>
      </rPr>
      <t xml:space="preserve"> El servicio de acompañamiento a hogares pobres está diseñado y opera para la atención de mujeres jefas de hogar en razón de sus condiciones y características particulares, ofreciendo orientación según su ciclo de vida, pertenecía étnica y discapacidad de manera que les permitan acceder de forma oportuna a la oferta social. Esto ha dado como resultado la vinculación de 68 mujeres con discapacidad, 128 mujeres con pertenencia étnica, 6 mujeres con orientación sexual diversa
</t>
    </r>
    <r>
      <rPr>
        <b/>
        <sz val="10"/>
        <color rgb="FF000000"/>
        <rFont val="Arial"/>
        <family val="2"/>
      </rPr>
      <t>Derechos humanos</t>
    </r>
    <r>
      <rPr>
        <sz val="10"/>
        <color rgb="FF000000"/>
        <rFont val="Arial"/>
        <family val="2"/>
      </rPr>
      <t xml:space="preserve">: El proceso de identificación, búsqueda y caracterización permite la focalización y priorización de hogares de jefatura femenina en búsqueda de la mitigación de las condiciones de vulnerabilidad mediante la atención de oferta pertinente y oportuna, es así como se utiliza el sistema de atención de alertas de emergencia social y rutas de atención e intervención que permitan la garantía de derechos.
</t>
    </r>
    <r>
      <rPr>
        <b/>
        <sz val="10"/>
        <color rgb="FF000000"/>
        <rFont val="Arial"/>
        <family val="2"/>
      </rPr>
      <t xml:space="preserve">Territorial: </t>
    </r>
    <r>
      <rPr>
        <sz val="10"/>
        <color rgb="FF000000"/>
        <rFont val="Arial"/>
        <family val="2"/>
      </rPr>
      <t>El servicio de acompañamiento a hogares pobres tiene un proceso de focalización y priorización basado en características territoriales, tales como mapas de pobreza, alertas tempranas de la Defensoría del Pueblo y polígonos de monitoreo de la Secretaría de Hábitat. De esta manera se identifica que el 98% de las mujeres jefas de hogar atendidas son de las localidades de Usme (18%), Rafael Uribe (10%), Ciudad Bolívar (12%), San Cristóbal (12%), Kennedy (12%), Suba (13), Usquen (5%) y Bosa (15%).</t>
    </r>
  </si>
  <si>
    <r>
      <t xml:space="preserve">Durante el primer trimestre del año 2024 se han ejecutado recursos por valor de $145.050.000, correspondientes al presupuesto programado de la </t>
    </r>
    <r>
      <rPr>
        <b/>
        <sz val="10"/>
        <color rgb="FF000000"/>
        <rFont val="Arial"/>
        <family val="2"/>
      </rPr>
      <t>meta 2</t>
    </r>
    <r>
      <rPr>
        <sz val="10"/>
        <color rgb="FF000000"/>
        <rFont val="Arial"/>
        <family val="2"/>
      </rPr>
      <t xml:space="preserve"> (en su totalidad) del </t>
    </r>
    <r>
      <rPr>
        <b/>
        <sz val="10"/>
        <color rgb="FF000000"/>
        <rFont val="Arial"/>
        <family val="2"/>
      </rPr>
      <t xml:space="preserve">proyecto de inversion 7768 </t>
    </r>
    <r>
      <rPr>
        <sz val="10"/>
        <color rgb="FF000000"/>
        <rFont val="Arial"/>
        <family val="2"/>
      </rPr>
      <t>“Implementación de una estrategia de acompañamiento a hogares con mayor pobreza evidente y oculta de Bogotá”, para la contratación de recurso humano que implementa cada una de las etapas del modelo de acompañamiento realizado para hogares con jefatura femenina.</t>
    </r>
  </si>
  <si>
    <r>
      <t xml:space="preserve">Para el segundotrimestre del año 2024 se logro ejecutar recursos por valor de $177.188.400, correspondientes a la totalidad del presupuesto programado de la </t>
    </r>
    <r>
      <rPr>
        <b/>
        <sz val="10"/>
        <color rgb="FF000000"/>
        <rFont val="Arial"/>
        <family val="2"/>
      </rPr>
      <t>meta 2</t>
    </r>
    <r>
      <rPr>
        <sz val="10"/>
        <color rgb="FF000000"/>
        <rFont val="Arial"/>
        <family val="2"/>
      </rPr>
      <t xml:space="preserve"> del </t>
    </r>
    <r>
      <rPr>
        <b/>
        <sz val="10"/>
        <color rgb="FF000000"/>
        <rFont val="Arial"/>
        <family val="2"/>
      </rPr>
      <t xml:space="preserve">proyecto de inversion 7768 </t>
    </r>
    <r>
      <rPr>
        <sz val="10"/>
        <color rgb="FF000000"/>
        <rFont val="Arial"/>
        <family val="2"/>
      </rPr>
      <t>“Implementación de una estrategia de acompañamiento a hogares con mayor pobreza evidente y oculta de Bogotá”, para la contratación de recurso humano que implementa cada una de las etapas del modelo de acompañamiento realizado para hogares con jefatura femenina, este proyecto de inversion fue formulado en el marco del PDD 2020 - 2024, el cual termina su ejecucion el 31 de mayo.</t>
    </r>
  </si>
  <si>
    <t>Avance cuantitativo 2024</t>
  </si>
  <si>
    <t>Datos de contacto</t>
  </si>
  <si>
    <t>Grupo Sello (Sello 1 y Sello2)</t>
  </si>
  <si>
    <t>total vigencia</t>
  </si>
  <si>
    <r>
      <t xml:space="preserve">En el marco de la meta 3 del Proyecto de Inversión 7673: “Diseñar e implementar 1 estrategia para el desarrollo de capacidades socioemocionales y técnicas de las mujeres en toda su diversidad para su emprendimiento y empleabilidad”, se programó la ejecución de dos (2) actividades: 1) Implementar la ruta de divulgación y orientación para la formación y oferta de empleo y emprendimiento de mujeres diseñada en el marco de la estrategia de emprendimiento y empleabilidad; En la cual se avanzo:  1.1. Entre los meses de enero y marzo, el equipo territorial participo en 137 espacios en territorio (ferias de servicios, jornadas "Mujer Contigo en tu barrio", días de emprendimiento y empleabilidad en las manzanas del cuidado y CIOM), en 19 localidades. En estos espacios se llevó a cabo difusión de la Estrategia E&amp;E, de los programas activos de empleo, programas de generación de ingresos y formación para el trabajo. En ese sentido, para el primer trimestre se lograron </t>
    </r>
    <r>
      <rPr>
        <b/>
        <sz val="10"/>
        <color rgb="FFC65911"/>
        <rFont val="Arial"/>
        <family val="2"/>
      </rPr>
      <t>2085</t>
    </r>
    <r>
      <rPr>
        <sz val="10"/>
        <color rgb="FF000000"/>
        <rFont val="Arial"/>
        <family val="2"/>
      </rPr>
      <t xml:space="preserve"> registros y</t>
    </r>
    <r>
      <rPr>
        <b/>
        <sz val="10"/>
        <color rgb="FFC65911"/>
        <rFont val="Arial"/>
        <family val="2"/>
      </rPr>
      <t xml:space="preserve"> 949 </t>
    </r>
    <r>
      <rPr>
        <sz val="10"/>
        <color rgb="FF000000"/>
        <rFont val="Arial"/>
        <family val="2"/>
      </rPr>
      <t xml:space="preserve">mujeres orientadas; 1.2 Se inició con la implementación del modelo para el desarrollo de habilidades socioemocionales para el empleo y emprendimiento dirigido a mujeres cuidadoras en las Manzanas del Cuidado de Bosa (Campo Verde), Kennedy y Ciudad Bolívar (Mochuelo), en articulación con la Cámara de Comercio de Bogotá (CCB).
Para la segunda actividad 2) Promover acciones y  alianzas que contribuyan a la generación de ingresos y empleo para las mujeres, en el marco de la Estrategia de Emprendimiento y Empleabilidad.
En ese sentido, para el primer trimestre, se avanzo en  mantener  y gestionar las  alianzas de generación de ingresos y empleo para las mujeres de Bogotá: consolidado las alianzas para  Empleo: 38 empresas, generación de ingresos: 7 empresas, programas de formación: 5 empresas y  gremios: 12 gremios. </t>
    </r>
  </si>
  <si>
    <r>
      <t xml:space="preserve">De acuerdo con las dos actividades programadas: 1) Implementar la ruta de divulgación y orientación para la formación y oferta de empleo y emprendimiento de mujeres diseñada en el marco de la estrategia de emprendimiento y empleabilidad; en la cual se avanzó:
1.1 Continuar con la implementación de la ruta de divulgación y orientación para la formación y oferta de empleo y emprendimiento de mujeres diseñada en el marco de la estrategia de emprendimiento y empleabilidad: Entre abril y junio se ha participado en 298 espacios territoriales entre los que se encuentran ferias de servicios, jornadas "Mujer Contigo en tu barrio", días de emprendimiento y empleabilidad en las manzanas del cuidado y CIOM, talleres hoja de vida, entre otras, en (19) diecinueve localidades. En estos espacios se llevó a cabo difusión de la Estrategia E&amp;E, de los programas activos de empleo, programas de generación de ingresos y formación para el trabajo. En ese sentido, para el este trimestre se lograron </t>
    </r>
    <r>
      <rPr>
        <b/>
        <sz val="10"/>
        <color rgb="FFC65911"/>
        <rFont val="Arial"/>
        <family val="2"/>
      </rPr>
      <t>3466</t>
    </r>
    <r>
      <rPr>
        <sz val="10"/>
        <color rgb="FF000000"/>
        <rFont val="Arial"/>
        <family val="2"/>
      </rPr>
      <t xml:space="preserve">  registros y </t>
    </r>
    <r>
      <rPr>
        <b/>
        <sz val="10"/>
        <color rgb="FFC65911"/>
        <rFont val="Arial"/>
        <family val="2"/>
      </rPr>
      <t>1767</t>
    </r>
    <r>
      <rPr>
        <sz val="10"/>
        <color rgb="FF000000"/>
        <rFont val="Arial"/>
        <family val="2"/>
      </rPr>
      <t xml:space="preserve"> mujeres orientadas. Importante resaltar el valor acumulado de lo comprendido enero a junio del año en curso en relación a: 435 espacios territoriales de atención para las mujeres, se lograron </t>
    </r>
    <r>
      <rPr>
        <b/>
        <sz val="10"/>
        <color rgb="FFC65911"/>
        <rFont val="Arial"/>
        <family val="2"/>
      </rPr>
      <t>2716</t>
    </r>
    <r>
      <rPr>
        <sz val="10"/>
        <color rgb="FF000000"/>
        <rFont val="Arial"/>
        <family val="2"/>
      </rPr>
      <t xml:space="preserve"> orientaciones y</t>
    </r>
    <r>
      <rPr>
        <b/>
        <sz val="10"/>
        <color rgb="FFC65911"/>
        <rFont val="Arial"/>
        <family val="2"/>
      </rPr>
      <t xml:space="preserve"> 5551 </t>
    </r>
    <r>
      <rPr>
        <sz val="10"/>
        <color rgb="FF000000"/>
        <rFont val="Arial"/>
        <family val="2"/>
      </rPr>
      <t>registros de mujeres.
1.2 Se continuo con la implementación del modelo para el desarrollo de habilidades socioemocionales para el empleo y emprendimiento dirigido a mujeres cuidadoras en las Manzanas del Cuidado de Bosa (Campo Verde), Kennedy y Ciudad Bolívar (Mochuelo), San Cristóbal, Suba, Usme Puente Aranda y Engativá, en articulación con la Cámara de Comercio de Bogotá (CCB).
2) Promover acciones y alianzas que contribuyan a la generación de ingresos y empleo para las mujeres, en el marco de la Estrategia de Emprendimiento y Empleabilidad. En la cual se avanzó en:
2.1. Se mantuvieron y gestionaron 64 alianzas para la generación de ingresos y empleo para las mujeres de Bogotá: Empleo: 37 empresas, generación de ingresos: 7 empresas, programas de formación: 7 empresas, gremios: 13 gremios.
2.2 Para el mes de junio se hizo el seguimiento a la difusión de las ofertas y verificación del acceso de las mujeres a ellas, para los cual se realizaron trece (13) reuniones con los siguientes aliados: Serviespeciales, Terpel, Teleperformance, Acodres, Archies, Hoy Trabajas, Novaventas, Tupperware, La Cortesana, Diageo, Texmodas, Conectando Ideas y Crepes.</t>
    </r>
  </si>
  <si>
    <r>
      <t xml:space="preserve">De acuerdo con las dos actividades programadas Se tiene los siguientes avances para este trimestre: 1. Implementar la ruta de divulgación y orientación para la formación y oferta de empleo y emprendimiento de mujeres diseñada en el marco de la estrategia de emprendimiento y empleabilidad; en la cual se avanzó:
1.1 Se Continuo con la implementación de la ruta de divulgación y orientación para la formación y oferta de empleo y emprendimiento de mujeres logrando </t>
    </r>
    <r>
      <rPr>
        <b/>
        <sz val="10"/>
        <color rgb="FFC65911"/>
        <rFont val="Arial"/>
        <family val="2"/>
      </rPr>
      <t>1159</t>
    </r>
    <r>
      <rPr>
        <sz val="10"/>
        <color rgb="FF000000"/>
        <rFont val="Arial"/>
        <family val="2"/>
      </rPr>
      <t xml:space="preserve"> orientaciones y </t>
    </r>
    <r>
      <rPr>
        <b/>
        <sz val="10"/>
        <color rgb="FFC65911"/>
        <rFont val="Arial"/>
        <family val="2"/>
      </rPr>
      <t>3388</t>
    </r>
    <r>
      <rPr>
        <sz val="10"/>
        <color rgb="FF000000"/>
        <rFont val="Arial"/>
        <family val="2"/>
      </rPr>
      <t xml:space="preserve"> registros.
1.2 Entre los meses de julio a septiembre el equipo  territorial participo en 294 espacios territoriales en las diferentes localidades del distrito, entre los que se encuentran ferias de servicios, jornadas "Mujer Contigo en tu barrio", días de emprendimiento y empleabilidad en las manzanas del cuidado y en las Casas de Igualdad de Oportunidades para las Mujeres, talleres hoja de vida, entre otras. En estos espacios se llevó a cabo difusión de la Estrategia de Emprendimiento y Empleabilidad, de los programas activos de empleo, programas de generación de ingresos y formación para el trabajo. 
Se destaca los siguientes avances acumulados  en relación a la difusión de la ruta de divulgación y orientación de las alianzas para el empleo y el emprendimiento logrando así a corte 30 de septiembre </t>
    </r>
    <r>
      <rPr>
        <b/>
        <sz val="10"/>
        <color rgb="FFC65911"/>
        <rFont val="Arial"/>
        <family val="2"/>
      </rPr>
      <t>8939</t>
    </r>
    <r>
      <rPr>
        <sz val="10"/>
        <color rgb="FF000000"/>
        <rFont val="Arial"/>
        <family val="2"/>
      </rPr>
      <t xml:space="preserve"> registros y </t>
    </r>
    <r>
      <rPr>
        <b/>
        <sz val="10"/>
        <color rgb="FFC65911"/>
        <rFont val="Arial"/>
        <family val="2"/>
      </rPr>
      <t>3875</t>
    </r>
    <r>
      <rPr>
        <sz val="10"/>
        <color rgb="FF000000"/>
        <rFont val="Arial"/>
        <family val="2"/>
      </rPr>
      <t xml:space="preserve"> orientaciones.
1.3 Se continúo con la implementación del modelo para el desarrollo de habilidades socioemocionales para el empleo y emprendimiento dirigido a mujeres cuidadoras que a la fecha se ha desarrollado en 15 Manzanas de Cuidado en las  localidades de Ciudad Bolívar, Bosa, Kennedy, Puente Aranda, Suba, Usme, San Cristóbal, Engativá, Usaquén, Tunjuelito y Rafael Uribe Uribe, Chapinero, Teusaquillo, Fontibón y Santa Fe.
Al mes de septiembre la Cámara de Comercio de Bogotá ha realizado 113 talleres enfocados en temas como técnica de ventas, cómo manejar las finanzas de tu negocio, fidelización de clientes, herramientas digitales, entre otros.
A corte a 28 de septiembre han asistido  946 mujeres cuidadoras, proceso que les ha permitido desarrollar y fortalecer sus negocios, promoviendo con esto su autonomía económica. De la mano de la Estrategia Empleo y Empleabilidad, estas mujeres también han participado de los contenidos en habilidades socioemocionales dirigidos por las gestoras territoriales en las manzanas del cuidado 
1.4.En este trimestre también se fortalecieron los espacios presenciales, en los cuales se conto con la presencia de  aliados para la vinculación directa de mujeres en los programas de empleo o emprendimiento como la Agencia de Empleo Colsubsidio, Zenú y la CORTESANA.
En relación a la segunda actividad:
2.Promover acciones y alianzas que contribuyan a la generación de ingresos y empleo para las mujeres, en el marco de la Estrategia de Emprendimiento y Empleabilidad se avanzó en:
2.1. Se gestionaron y mantuvieron 59 alianzas para la generación de ingresos y empleo para las mujeres de Bogotá: Empleo: 33 empresas, generación de ingresos: 7 empresas, programas de formación: 7 empresas, gremios: 12 gremios.
2.2 Para este trimestre se realizaron (26) reuniones de seguimiento con las alianzas, con el objetivo verificar ofertas y el acceso de las mujeres a ellas. Las reuniones se llevaron acabo con los aliados:   Eficacia, Acordes, Terpel, Novaventa, Cemex, Sodexo, Wom ( 3 reuniones), Elenas, Wok, Croydon,Securitas, Dominos,Colombina, Enfermeras, Corewoman, La Cortesana, Tupperware, Zenú, Cotelco, Serviespeciales,Teleperformance, Somos Usme, GNP (2reuniones)</t>
    </r>
  </si>
  <si>
    <r>
      <t>La Estrategia de Emprendimiento y Empleabilidad, gestiona alianzas con empresas privadas y del distrito con el fin de buscar ofertas de empleo,  emprendimiento y formación, las cuales desde la SDMujer apoya en su difusión en todas las localidades de Bogotá, a través del equipo de gestoras territoriales aclarando que la SDMujer, no tiene competencia para recibir y gestionar hojas de vida para ningún tipo de oferta, en caso de que las mujeres tengan interés o cumplan con los  requisitos, ellas deben comunicarse directamente  a los correos electrónicos y números de WhatsApp que indican las empresas aliadas.  de acuerdo a lo anterior,  para este trimestre se reportan los siguientes avances para las dos  actividades programadas: 1. Implementar la ruta de divulgación y orientación para la formación y oferta de empleo y emprendimiento de mujeres, la cual consiste el difundir a través del trabajo territorial, las ofertas que se han logrado consolidar a través de la gestión con empresas privadas y programas del distrito en el marco de la estrategia de emprendimiento y empleabilidad, esto ha permitido llevar  las mujeres estas oportunidades que les permiten adquirir autonomía económica, aclarando que la SDMujer no  ; en la cual se avanzó: 
1.1 Se continuo con la implementación de la ruta de divulgación y orientación para la formación y oferta de empleo y emprendimiento de mujeres logrando</t>
    </r>
    <r>
      <rPr>
        <b/>
        <sz val="10"/>
        <rFont val="Arial"/>
        <family val="2"/>
      </rPr>
      <t xml:space="preserve"> 338</t>
    </r>
    <r>
      <rPr>
        <sz val="10"/>
        <rFont val="Arial"/>
        <family val="2"/>
      </rPr>
      <t xml:space="preserve"> orientaciones y </t>
    </r>
    <r>
      <rPr>
        <b/>
        <sz val="10"/>
        <rFont val="Arial"/>
        <family val="2"/>
      </rPr>
      <t>3365</t>
    </r>
    <r>
      <rPr>
        <sz val="10"/>
        <rFont val="Arial"/>
        <family val="2"/>
      </rPr>
      <t xml:space="preserve"> registros, de acuerdo al cumplimiento de meta. 
1.2 Entre los meses de, octubre, noviembre y diciembre el equipo  territorial participo en 283 espacios territoriales en las diferentes localidades del distrito, entre los que se encuentran ferias de servicios, jornadas "Mujer Contigo en tu barrio", días de emprendimiento y empleabilidad en las manzanas del cuidado y en las Casas de Igualdad de Oportunidades para las Mujeres, talleres hoja de vida, entre otras. En estos espacios se llevó a cabo difusión de la Estrategia de Emprendimiento y Empleabilidad, de los programas activos de empleo, programas de generación de ingresos y formación para el trabajo. 
Se destaca los siguientes avances acumulados en relación a la difusión de la ruta de divulgación y orientación de las alianzas para el empleo y el emprendimiento logrando así a corte 31 de diciembre </t>
    </r>
    <r>
      <rPr>
        <b/>
        <sz val="10"/>
        <rFont val="Arial"/>
        <family val="2"/>
      </rPr>
      <t>12304</t>
    </r>
    <r>
      <rPr>
        <sz val="10"/>
        <rFont val="Arial"/>
        <family val="2"/>
      </rPr>
      <t xml:space="preserve"> registros y </t>
    </r>
    <r>
      <rPr>
        <b/>
        <sz val="10"/>
        <rFont val="Arial"/>
        <family val="2"/>
      </rPr>
      <t>4213</t>
    </r>
    <r>
      <rPr>
        <sz val="10"/>
        <rFont val="Arial"/>
        <family val="2"/>
      </rPr>
      <t xml:space="preserve"> orientaciones.
1.3  Se fortaleció la convocatoria para el desarrollo de contenidos socioemocionales para el empleo y el emprendimiento en liderazgo, comunicación asertiva, habilidades financieras, proyecto de vida, técnicas de negociación y resolución de conflictos, logrando la asistencia de 2.131 mujeres cuidadoras. 
1.4 Se realizaron 17 eventos de socialización en las Manzanas del cuidado o CIOMS de las localidades, visibilizando los resultados locales de la Estrategia EE así como presentar a otras mujeres los testimonios de las mujeres cuidadoras que se han participado de la Estrategia y su oferta alcanzando una participación aproximadamente 500 ciudadanas.
1.5 Se continuaron con los espacios directos con las empresas aliadas para procesos de entrevista e inscripción de mujeres cuidadoras a los programas de empleo y generación de ingresos. Estas acciones contribuyen a reducir la feminización de la pobreza, todo ello materializada en la arquitectura institucional como el Sistema Distrital de Cuidado con las manzanas del cuidado, las Casas de Igualdad de Oportunidades para las Mujeres, las Jornadas locales de E&amp;E.
En relación a la segunda actividad: 
2.Promover acciones y alianzas que contribuyan a la generación de ingresos y empleo para las mujeres, en el marco de la Estrategia de Emprendimiento y Empleabilidad se avanzó en: a corte 31 de diciembre:
2.1. Se gestionaron y mantuvieron 62 alianzas para la generación de ingresos y empleo para las mujeres de Bogotá: Empleo: 35 empresas, generación de ingresos: 8 empresas, programas de formación: 7 empresas, gremios: 12 gremios. 
2.2 Para este trimestre se realizaron (20) reuniones de seguimiento con las alianzas, con el objetivo verificar ofertas y el acceso de las mujeres a ellas. Las reuniones se llevaron a cabo con los aliados:   Securitas, Eficacia, Croydon, Save the Children,  Dominos, Enfermeras, Colombina, Serviespeciales, Cemex, Wom, Yanbal, Oriflame, Corewoman, Fundación texmodas (2 reuniones), Zenú,  Crepes &amp; Waffles, OS Ingeniería y Jardines el Apogeo, ACICAM.</t>
    </r>
  </si>
  <si>
    <r>
      <t xml:space="preserve">3388 </t>
    </r>
    <r>
      <rPr>
        <sz val="10"/>
        <rFont val="Arial"/>
        <family val="2"/>
      </rPr>
      <t xml:space="preserve">registros y </t>
    </r>
    <r>
      <rPr>
        <b/>
        <sz val="10"/>
        <rFont val="Arial"/>
        <family val="2"/>
      </rPr>
      <t>1159</t>
    </r>
    <r>
      <rPr>
        <sz val="10"/>
        <rFont val="Arial"/>
        <family val="2"/>
      </rPr>
      <t xml:space="preserve"> orientaciones de mujeres en su diversidad</t>
    </r>
  </si>
  <si>
    <r>
      <t xml:space="preserve">Para este trimestre se logran </t>
    </r>
    <r>
      <rPr>
        <b/>
        <sz val="10"/>
        <rFont val="Arial"/>
        <family val="2"/>
      </rPr>
      <t>338</t>
    </r>
    <r>
      <rPr>
        <sz val="10"/>
        <rFont val="Arial"/>
        <family val="2"/>
      </rPr>
      <t xml:space="preserve"> orientaciones y </t>
    </r>
    <r>
      <rPr>
        <b/>
        <sz val="10"/>
        <rFont val="Arial"/>
        <family val="2"/>
      </rPr>
      <t xml:space="preserve">3365 </t>
    </r>
    <r>
      <rPr>
        <sz val="10"/>
        <rFont val="Arial"/>
        <family val="2"/>
      </rPr>
      <t>registros de mujeres en su diversidad.</t>
    </r>
  </si>
  <si>
    <r>
      <rPr>
        <b/>
        <sz val="10"/>
        <rFont val="Arial"/>
        <family val="2"/>
      </rPr>
      <t>Nota aclaratoria:</t>
    </r>
    <r>
      <rPr>
        <sz val="10"/>
        <rFont val="Arial"/>
        <family val="2"/>
      </rPr>
      <t xml:space="preserve">  La cifra de registros y orientaciones  consignados para la vigencia 2023 en el plan de acción de la Estrategia y que se toman como referencia para este reporte,  debieron ser   ajustadas en la anualidad en el marco de los procesos de migración de datos al Simisional 2.0. </t>
    </r>
    <r>
      <rPr>
        <sz val="10"/>
        <color theme="5" tint="-0.249977111117893"/>
        <rFont val="Arial"/>
        <family val="2"/>
      </rPr>
      <t>De acuerdo a lo anterior nos permitimos aclarar que aun nos encontramos en ese  proceso de migración por lo que no es posible desagregar  la información para reportar al detalle el numero de mujeres atendidas en su diversidad.</t>
    </r>
    <r>
      <rPr>
        <sz val="10"/>
        <rFont val="Arial"/>
        <family val="2"/>
      </rPr>
      <t xml:space="preserve">
Igualmente, revisando la matriz enviada por la OAP, nos permitimos informar que desde la Estrategia de E &amp; E, se registra el reporte para IV trimestre, pero se hace la salvedad que al igual que el I, II, III y IV trimestre,  la información contenida en la Columna G (nombre de la actividad), H ( Indicador) y en la  I (formula del Indicador) no corresponden a la sugerida por el equipo, luego de la  reunión del 6 de junio en la que se aclaró el alcance de cada una de las actividades y en la cual se quedó con el  compromiso de enviar comentarios, hacer las observaciones y sugerencias de modificación a la propuesta.
En respuesta a esa solicitud el equipo de la Estrategia envió la matriz con las sugerencias de modificación a la actividad, indicador y formula del indicador, de acuerdo a sus competencias en correo remitido el 8 de junio a la Subsecretaria.
No obstante, en la matriz que se adjunta estamos registrado la información que puede reportar la Estrategia en el marco de sus competencias  con corte 31 de diciembre 2023. Aclarado que es necesario que se ajuste la matriz desde la OAP, para dar la coherencia al reporte.
</t>
    </r>
  </si>
  <si>
    <t>Subsecretaria de cuidado y Políticas de Igualdad</t>
  </si>
  <si>
    <t>Angie Paola Mesa Rojas, Subsecretaria del Cuidado y Políticas de Igualdad</t>
  </si>
  <si>
    <t>apmesa@sdmujer.gov.co</t>
  </si>
  <si>
    <t>HACIENDA</t>
  </si>
  <si>
    <r>
      <t>Jayn Patrich Pardo Garcia</t>
    </r>
    <r>
      <rPr>
        <b/>
        <sz val="10"/>
        <color rgb="FF000000"/>
        <rFont val="Arial"/>
        <family val="2"/>
      </rPr>
      <t xml:space="preserve">
Jefe de Oficina</t>
    </r>
    <r>
      <rPr>
        <sz val="10"/>
        <color rgb="FF000000"/>
        <rFont val="Arial"/>
        <family val="2"/>
      </rPr>
      <t xml:space="preserve">
Camila Gómez </t>
    </r>
    <r>
      <rPr>
        <b/>
        <sz val="10"/>
        <color rgb="FF000000"/>
        <rFont val="Arial"/>
        <family val="2"/>
      </rPr>
      <t>Profesional OGS</t>
    </r>
  </si>
  <si>
    <r>
      <t>3118087196</t>
    </r>
    <r>
      <rPr>
        <b/>
        <sz val="10"/>
        <color rgb="FF000000"/>
        <rFont val="Arial"/>
        <family val="2"/>
      </rPr>
      <t xml:space="preserve">
Profesional OGS</t>
    </r>
  </si>
  <si>
    <t>jpardog@movilidadbogota.gov.co
cgomezg@movilidadbogota.gov.co</t>
  </si>
  <si>
    <t xml:space="preserve">DESARROLLO ECONÓMICO </t>
  </si>
  <si>
    <t>Respecto al 4to trimestre de la vigencia, la Subdirección de formación y empleabilidad ha realizado 2 talleres de orientación para el empleo de 16 programados para un total del 40% de la implementación del programa para la presente vigencia, con énfasis en mujeres vulnerables económicamente. Como resultado de estos talleres las Subdirección realiza la referenciación a empleo de las personas que asistieron a los mismos, realizando el seguimiento pertinente a esta referenciación.
 El servicio de Orientación para el Empleo del IPES articula sus acciones con las Agencias de Empleo públicas y privadas autorizadas por el Ministerio de Trabajo, como principales mecanismos de búsqueda de las oportunidades laborales. Estas acciones se centran en seis (6) componentes para su desarrollo: divulgación y convocatoria, recepción de los solicitantes, verificación de caracterización en la Herramienta misional, perfilación, referenciación, y seguimiento a la referenciación.
 Talleres de orientación para el empleo realizados:
 - Casa del vendedor IPES, 5 octubre
 - Punto Vive Digital Kenndy, 18 de octubre</t>
  </si>
  <si>
    <t>En lo corrido de la vigencia 2024, respecto a diversidades y diferencias, para el desarrollo del programa se han orientado desde los 6 componentes un total de 217 mujeres de las cuales 156 presentan los siguientes enfoques: 98 mujeres cabeza de hogar, 2 mujeres afrodescendiente, 8 mujeres en condición de discapacidad, 20 mujeres migrantes, 28 mujeres víctimas del conflicto armado.</t>
  </si>
  <si>
    <t>Subdirección de Formación y Empleabilidad IPES</t>
  </si>
  <si>
    <t>Juan Carlos Muñoz Martínez</t>
  </si>
  <si>
    <t>jcmunozm@ipes.gov.co</t>
  </si>
  <si>
    <t>1. Procesos de capacitación y sensibilización al interior de la ADE y la SEF con temas relacionados con el enfoque de género y su transversalización en los procesos internos de la Agencia de Empleo, con base en el enfoque de derechos. 
Durante este trimestre se efectuó la implementación del convenio entre la Secretaría de Desarrollo Económico y la Fundación Corona - INTERRA, a través del desarrollo de  procesos e  capacitación y sensibilización en  enfoque  diferencial con énfasis de género  para tres poblaciones   focalizadas por la SEF   :personas con  discapacidad, Mujeres cuidadoras y personas mayores de 50 años.
 las cuales se relacionan a continuación: 
• Jornada de capacitación 11 y 12 de Mayo 2023: Fortalecimiento del enfoque diferencial en la ruta de empleabilidad, a partir de la explicación de la Norma técnica de Calidad NTC 6175, detallando los requisitos de calidad que los prestadores autorizados del Servicio Público de Empleo deben cumplir y lineamientos a seguir en los procesos, procedimientos y servicios que  se  brindan a la  ciudadanía.
• Jornada de capacitación  18 y 26 de  Mayo 2023: Fortalecimiento del enfoque diferencial a la ruta de empleabilidad. En esta  jornada se efectuó estudios de caso y posterior  piloto de atención con a las tres poblaciones focalizadas: Personas con Discapacidad, Mujeres Cuidadoras y Personas Mayores de 50 años para  afianzar conocimiento frente a la  aplicación del enfoque  diferencial  y de género con las  poblaciones a lo largo de la ruta de empleabilidad.
2. Fortalecimiento del proceso de gestión empresarial con el desarrollo de actividades de sensibilización, capacitación y/o socialización a través de cartillas, foros, jornadas de capacitación, sensibilización individual, entre otras, en temas orientados a evitar la sexualización de cargos o puestos de trabajo principalmente y la segregación ocupacional por sexo, en el marco de la implementación de la política de trabajo decente y digno. 
• Jornadas de capacitación  el 17 y 25 Mayo 2023: Fortalecimiento del enfoque diferencial en la ruta de empleabilidad: Es este espacio se explicó la guía de comunicación accesible e inclusiva orientada a las /los buscadores de empleo a lo largo de la ruta de empleabilidad, donde se resaltan los criterios a considerar en el dialogo  con el sector empresarial como la importancia de la contratación centrada en habilidades  y competencias y no en  estereotipos sexistas.
3. Identificación y reconocimiento a empresas con buenas prácticas en la implementación de actividades que promuevan la igualdad entre hombres y mujeres en los procesos de selección y contratación (sello Bogotá incluyente y galardón por el trabajo decente y digno).
En este trimestre se  continuo los proceso de dialogo con el sector  empresarial, con el propósito de fidelizar aquellas organizaciones  que han  indicado su interés  de avanzar en los proceso de inclusión  laboral de las mujeres  en sus diversidades , a las cuales  se ha venido  explicando  el beneficio tributario  del Decreto 2733 de 2012  para  mujeres  víctimas de violencia  y  el  incentivo económico en el marco  del  programa empleo Incluyente  establecido  en el Decreto 399 de 2022.
4. Resultados de remisión y colocación desagregados por sexo: A  continuación se relaciona los  datos acumulados al mes de julio 31 de 2023:
Personas Remitidas:                                                      Mujeres: 15322   Hombres: 11118     Total: 26440
Personas Colocadas (Agencia):*                          Mujeres: 17757     Hombres: 13227    Total: 30984
Personas Colocadas (Empleo Joven):                Mujeres 1055       Hombres: 1168      Total: 2223
Personas Colocados (PXR):                                     Mujeres 3092      Hombres: 1916      Total: 5008
Personas Colocados (Empleo Incluyente):      Mujeres 30          Hombres: 51           Total: 81
Fortalecimiento del proceso de gestión empresarial con el desarrollo de actividades de sensibilización, capacitación y/o socialización a través de cartillas, foros, jornadas de capacitación, sensibilización individual, entre otras, en temas orientados a evitar la sexualización de cargos o puestos de trabajo principalmente y la segregación ocupacional por sexo, en el marco de la implementación de la política de trabajo decente y digno. 
Jornada de  capacitación 14 de agosto 2023: Se efectuó proceso de fortalecimiento de capacidades  a los profesionales de la ADE específicamente al equipo de gestores empresariales de la ADE y del programa empleo incluyente, a lo cuales se les explico a detalle por parte del ministerio de trabajo el  Decreto 2733 del 2012 .Adicional se  indicó por parte de la Secretaria Distrital de  la Mujer (SDM) la Ruta de atención para mujeres víctimas de violencia y en tentativa  de feminicidio en el marco de  la Ley 1257 de 2012, lo que propenda por los procesos de inclusión laboral de las mujeres en sus diversidades.</t>
  </si>
  <si>
    <t xml:space="preserve">1. Procesos de capacitación y sensibilización al interior de la ADE y la SEF con temas relacionados con el enfoque de género y su transversalización en los procesos internos de la Agencia de Empleo, con base en el enfoque de derechos:
Durante este trimestre  y teniedo en cuenta el proceso amplio de formación adelantado a partir del convenio implementado con corona el trimestre anterior, se efectuó seguimiento a los profesionales de la ADE respecto a la implementación del lenguaje  inclusivo, la utilización de las categorías de la política pública de mujer y  equidad de género  y  la comprensión de  las brechas que presentan las mujeres en sus diferencias y diversidades, lo cual incidio en que los profesionales dela ADE  identificaran nuevos nichos de empleo digno y decente  para las mujeres y fortaleció los procesos de remisión de candidatas  a vacantes  tradicionalmente masculinizados.
2. Fortalecimiento del proceso de gestión empresarial con el desarrollo de actividades de sensibilización, capacitación y/o socialización a través de cartillas, foros, jornadas de capacitación, sensibilización individual, entre otras, en temas orientados a evitar la sexualización de cargos o puestos de trabajo principalmente y la segregación ocupacional por sexo, en el marco de la implementación de la política de trabajo decente y digno:
Durante este trimestre se efectuó Jornada de capacitación el 14 de agosto 2023  a  cargo de  la Secretaria Distrital de  la Mujer (SDM) respecto a la Ruta de atención para mujeres víctimas de violencia y en tentativa  de feminicidio en el marco de  la Ley 1257 de 2012, adicional se llevo a cabo explicación por parte del Ministerio de Trabajo específicamente del Grupo de Asistencia Técnica Territorial, sobre los beneficios tributarios para empresas que contraten  mujeres víctimas de  violencia de género, establecido en el Decreto 2733 del 2012; lo que posibilite fortalecer capacidades de interlocución de los gestores empresariales de la ADE con el sector empresarial,  para generar  vacantes  que  promuevan la vinculación laboral de las mujeres en  sus diferencias y diversidades.
3. Identificación y reconocimiento a empresas con buenas prácticas en la implementación de actividades que promuevan la igualdad entre hombres y mujeres en los procesos de selección y contratación (sello Bogotá incluyente y galardón por el trabajo decente y digno):
¿El 5 de octubre se llevó a cabo la Gala  de entrega de los  premios a las empresas grandes y pequeñas que apuestan a la inclusión laboral de poblaciones de especial atención y difícil empleabilidad, debido a que  enfrentan las mayores barreras para acceder a un empleo formal y que ademas, promueven los valores y principios de la Política Pública de Trabajo Decente y Digno del Distrito Capital . A partir de lo anterior,  las empresas  que recibieron el galardón  se ubicaron en las categorías  de:
•        Talento joven: Integración:  
•        Equidad de Género: 
•        Empleo Incluyente - LGBTI: 
•        Empleo Incluyente - Víctimas
•        Empleo Incluyente - Discapacidad
•        Empleo Incluyente - Étnicos:          
•        Empleo Incluyente – Adulto Mayor: empleo formal
Finalmente en el mismo espacio se llevó a cabo  firma simbólica de la resolución del sello Bogotá Incluyente (Acuerdo Distrital 866 de 2023), que  creó el Sello ‘Bogotá Incluyente.
</t>
  </si>
  <si>
    <r>
      <rPr>
        <sz val="10"/>
        <color rgb="FF000000"/>
        <rFont val="Arial"/>
        <family val="2"/>
      </rPr>
      <t>A  continuación se desarrollan los cuatro componentes de la estrategia de promoción del principio de igualdad de oportunidades entre hombres y mujeres en los procesos de gestión y colocación:
1. Procesos de capacitación y sensibilización al interior de la ADE y la SEF con temas relacionados con el enfoque de género y su transversalización en los procesos internos de la Agencia de Empleo, con base en el enfoque de derechos:
Durante este trimestre se aunaron sinergias entre la Agencia de los Estados Unidos para el Desarrollo Internacional  (USAID), específicamente desde el proyecto oportunidades sin fronteras y la Subdirección de Empleo y Formación SEF, para llevar a cabo procesos de sensibilización y formación, orientados a fortalecer las capacidades del talento humano de la ADE para la atención de la población vulnerable, específicamente migrantes con énfasis en mujeres</t>
    </r>
    <r>
      <rPr>
        <sz val="10"/>
        <color rgb="FF4472C4"/>
        <rFont val="Arial"/>
        <family val="2"/>
      </rPr>
      <t>. En este proceso de cualificación se brindaron herramientas prácticas desde el enfoque de derechos y género, lo que permitió reconocer las brechas de empleabilidad y las dinámicas particulares de la población migrante, que inciden en el acceso y la  permanencia a empleos decentes y dignos.
A continuación se relacionan los ejes temáticos de</t>
    </r>
    <r>
      <rPr>
        <sz val="10"/>
        <color rgb="FF000000"/>
        <rFont val="Arial"/>
        <family val="2"/>
      </rPr>
      <t xml:space="preserve">  cada una de las capacitaciones:
• 7 diciembre 2023: Capacitación marco normativo para migrantes en Colombia y dinámica socio laboral de la población en la ciudad, dentro del cual se resaltó que las mujeres en general, y las migrantes en particular, enfrentan mayores dificultades para acceder y permanecer en empleos formales y dignos, debido a la inequitativa  distribución  de las responsabilidades del cuidado remunerado y no remunerado. E</t>
    </r>
    <r>
      <rPr>
        <sz val="10"/>
        <color rgb="FF4472C4"/>
        <rFont val="Arial"/>
        <family val="2"/>
      </rPr>
      <t>n este  sentido se informó las brechas de género que persisten en el mercado laboral para las mujeres  y aquellas barreras específicas para las mujer migrantes asociadas a la ausencia de conocimientos  sobre la legislación laboral colombiana y a estereotipos que incide en la vulneración de derechos laborales  (Acoso laboral, informalidad, subcontratación).
• 6 y 12 Diciembre 2023: Capacitación a los</t>
    </r>
    <r>
      <rPr>
        <sz val="10"/>
        <color rgb="FF000000"/>
        <rFont val="Arial"/>
        <family val="2"/>
      </rPr>
      <t xml:space="preserve">  gestores empresariales  sobre el marco regulatorio y beneficios vigentes para la contratación de población migrante _venezolana.
2. Fortalecimiento del proceso de gestión empresarial con el desarrollo de actividades de sensibilización, capacitación y/o socialización a través de cartillas, foros, jornadas de capacitación, sensibilización individual, entre otras, en temas orientados a evitar la sexualización de cargos o puestos de trabajo principalmente y la segregación ocupacional por sexo, en el marco de la implementación de la política de trabajo decente y digno:
Se continuó fortaleciendo procesos de gestión empresarial, para lo cual se adelantó en primera instancia análisis de las necesidades de talento humano de los sectores con mayor dinamismo económico como transporte y construcción, teniendo en cuenta ello, se analizó los requerimientos de las y los empleadores y las vacantes activas en estos nichos de mercado;  a partir de lo cual se identificó cuales puestos de trabajo podían ser cubiertos por mujeres en sus diferencias y diversidades, teniendo en cuenta  el perfil ocupacional de las ciudadanas e interés laboral.
Adicional en la interlocución adelantada por parte de los gestores empresariales de la Agencia Distrital de Empleo (ADE), con los empresarios y áreas de talento humano, se indica la importancia de fortalecer procesos de selección centrados en las competencias y habilidades necesarias, para cumplir con los cargos  que se encuentran publicados en la plataforma del SISE,  lo que propenda  por dejar de lado es estereotipos o prejuicios, que inciden en el  acceso y permanencia de las mujeres  a empleos  formales.
3. Identificación y reconocimiento a empresas con buenas prácticas en la implementación de actividades que promuevan la igualdad entre hombres y mujeres en los procesos de selección y contratación (sello Bogotá incluyente y galardón por el trabajo decente y digno):
Teniendo en cuenta que la entregó del galardón en el mes de octubre durante periodos, se efectuó seguimiento a grandes y pequeñas empresas que no fueron seleccionadas en este  espacio por parte de los gestores empresariales de la ADE,  quienes indicaron a las  áreas de talento humano  y empresarios, la importancia de fortalecer los procesos de inclusión laboral de poblaciones de difícil empleabilidad; generando vacantes diferenciales y promoviendo ambientes laborales inclusivos que acojan la diversidad de la ciudadanía, para lo cual  cuentan con el apoyo de la SEF y entidades rectoras  que posibiliten materializar protocolos  y procedimientos que respondan a  las dinámicas de las organizaciones, ciudadanía y mercado laboral.
4 Resultados de remisión y colocación desagregados por sexo: A  continuación se relaciona los  datos acumulados al mes de diciembre 31 de 2023:
• Personas Remitidas:                                            Mujeres: 22.717  Hombres: 17518   Total: 40235
• Personas Colocadas (Agencia):*                          Mujeres: 9402     Hombres: 7751    Total: 17153
• Personas Colocadas (Empleo Joven):                Mujeres 1399       Hombres: 1473      Total: 2872
• Personas Colocados (PXR):                                     Mujeres 9901      Hombres: 6369     Total: 16270
• Personas Colocados (Empleo Incluyente):      Mujeres 2827          Hombres: 1418    </t>
    </r>
  </si>
  <si>
    <t xml:space="preserve">
Adicional  a avanzando en este trimestre en la interlocución con los  sectores empresariales  que tradicionalmente masculinizados como la construcción y la conducción, para que promuevan la vinculación laboral de mujeres en sus diversidades, resaltando la importancia de la  contratación centrada en  habilidades y competencias. Adicional de  los beneficios  tributarios si contrata por ejemplo  mujeres  víctimas de violencias y en tentativa de feminicidio.
</t>
  </si>
  <si>
    <t>Se adelantaron procesos de atención a las ciudadanas en sus diferencias y diversidades a través de cada uno de los programas como Empleo Joven, Impulso al empleo, Pago por resultados y Empleo Incluyente, lo que posibilito la implementación de diversas estrategias de identificación de  la población; dentro de las cuales se desatacan alianzas  estratégicas con organizaciones de base comunitaria como ONGs, colectivos de mujeres, alcaldías locales y entidades rectoras de política pública  como la Secretaria  Distrital de Integración Social (SDIS), Secretaria Distrital de la Mujer  (SDM)entre otras. A partir de ello,  se logró reconocer y atender desde las competencias de la SEF a las mujeres  que ejercen Actividades Sexuales Pagas (ASP), Mujeres víctimas de violencia de Genero, en habitabilidad en calle, con Discapacidad, Migrantes, víctimas del conflicto armado, cuidadoras, por etapa de ciclo vital (edad) y con pertenencia étnica, para lo cual se  diseñaron estrategias d divulgación y convocatoria particular,  así mismo se  en la atención por parte de los  colaboradores de la entidad se llevó a cabo la  utilización de lenguaje inclusivo  y se prestó particular atención a dinámicas particulares de las ciudadanas, como horarios, condiciones de seguridad, locativas  entre otras.</t>
  </si>
  <si>
    <t xml:space="preserve">Profesionales Agencia Publica de Empleo ADE </t>
  </si>
  <si>
    <t>601 7460999 Opción 1</t>
  </si>
  <si>
    <t>bbrigard@desarrolloeconomico.gov.co</t>
  </si>
  <si>
    <t>Alianza 1 
Se realizó una Alianza Productiva con el Ministerio de Agricultura y la asociación ASOPROCAMPO, con la finalidad de fortalecer las capacidades productivas y de comercialización del huevo de gallina en la ruralidad de Bogota D.C. Este programa beneficiará a 35 productores y productoras rurales cuya mayoría son mujeres, esto, a través de un acuerdo comercial con el aliado Guiando Territorio. Esta alianza generará un aumento en los ingresos para la población beneficiaria y participante de la Alianza Productiva por el término de un año. Adicional a lo anterior, a los beneficiarios y beneficiarias se les brindará capacitación para la adquisción de competencias en temas administrativos y comerciales, lo cual, también incidirá positivamente en el cierre de brechas de género.
Alianza 2
Se realizó alianza de fortalecimiento entre el programa Mercados Campesinos y la asociación de Mujeres Quibanas. Bajo esta alianza y como  labor de la Subdirección de Economía Rural, se llevan a cabo sesiones de fortalecimiento orientadas a la mejora de sus actividades productivas y a la comercialización de sus productos. Dentro de los productos que manejan se encuentran hortalizas, fresas, postres, tejidos y también se realizan actividades culturales. 
Se contempla que el espacio de comercialización que se abre a través de Mercados Campesinos se lleve a cabo  una (1) vez al mes en la localidad de Ciudad Bolívar y se realice la gestión para que cada 15 días se realice el mercado directamente en la vereda Quiba. De acuerdo con lo anterior, durante este trimestre se les proporcionó el mobiliario correspondiente y se está revisando la programación con el fin de que el primer Mercado Campesino en la vereda, se lleve a cabo del 14 al 16 de Octubre en el marco de la Conmemoración del Día Internacional de las Mujeres Rurales.</t>
  </si>
  <si>
    <t>Alianza 1 
Bajo el marco de la Alianza Productiva con el Ministerio de Agricultura y la asociación ASOPROCAMPO, durante este trimestre se llevaron a cabo las actividades administrativas para poder dar inicio a la ejecución de las actividades de fortalecimiento productivo. Se hizo proceso de selección del Operador Local y de las dos profesionales que acompañaran el proceso.
Por otra parte, se dio inicio al proceso de caracterización de los posibles beneficiarios y beneficiarias, dentro de los cuáles el 71% corresponderían a mujeres de la zona rural (25 de los 35 posibles beneficiarios y beneficiarias).
Alianza 2
Como avance de la alianza de fortalecimiento entre el programa Mercados Campesinos y la asociación de Mujeres Quibanas se establece la fecha del Primer Mercado Campesino de Mujeres Quibanas, quedando programado para el día 01 de octubre en la vereda Quiba de la localidad de Ciudad Bolívar. De acuerdo con la planeación del mercado campesino, se contará con 16 mujeres de la asociación Mujeres Quibanas, quienes ofertarán productos como hortalizas, quesos, frutas, verduras, postres, quesos y tejidos.
Alianza 3
Durante 2023 la Subdirección de Intermediación, Formalización y Regulación Empresarial (SIFRE) ha llevado a cabo bajo la estrategia Hecho en Bogotá, para proporcionar espacios de comercialización para las mujeres de Bogotá y otras poblaciones en los que se busca el empoderamiento, capacitación y promoción de emprendedoras y emprendedores a través de talleres previos a los espacios de comercialización y finalmente, la disposición de dichos espacios de comercialización. Dentro de las estrategias que la Subdirección debe llevar a cabo para proporcionar espacios de éxito comercial se encuentran Entidades del Distrito como Integración Social y Secretaría de Gobierno para la promoción de ferias temáticas tales como La feria Plateada y Origen Pet. Adicionalmente, se realizaron otras alianzas con Corferias para la apertura de espacios como por ejemplo en la Feria del Hogar. A través de estas alianzas se logró la participación 269 mujeres, quienes hicieron parte de los distintos espacios de intermediación realizados por la SIFRE por medio de la estrategia Hecho en Bogotá. 
Alianza 4
En 2023 la Subdirección de Emprendimiento y Negocios y la Subdirección de Financiamiento e Inclusión Financiera, llevaron a cabo el programa Impulso Local en alianza con el operador Propaís para el fortalecimiento técnico y financiero de mujeres con emprendimientos con más de un año en funcionamiento. Durante el tercer trimestre 6.293 mujeres con unidades productivas fueron beneficiadas con procesos de formación de la Subdirección de Emprendimiento y Negocios fortaleciendo sus micronegocios  a través de procesos de asistencia técnica y capitalización bajo un enfoque de priorización poblacional y territorial con el fin de promover su productividad y sostenibilidad. A través de más talleres de formación en distintas habilidades para el emprendimiento y la comercialización, también capacitó a 464 mujeres quienes aplicaron a otros programas de la entidad. Desde la Subdirección de Financiamiento e Inclusión Financiera, se llevó a cabo el proceso de capitalización de las mismas, a medida de la certificación del cumplimiento de los requisitos del programa y las condiciones del mismo. Durante tercer trimestre capitalizó 3.997 mujeres con un total de $7.433.000,00 entregando beneficios entre $1.000.000 y $3.000.000.</t>
  </si>
  <si>
    <t>Subdirección de Economía Rural: 
No se reportan alianzas para el cuarto trimestre. Sin embargo, se reporta el avance de gestión de las dos alianzas reportadas en el trimestre anterior:
Alianza 1 
Bajo el marco de la Alianza Productiva con el Ministerio de Agricultura y la asociación ASOPROCAMPO, durante este trimestre se continuaron con las actividades de fortalecimiento productivo avícola a 35 unidades productivas, de las cuales 25 son lideradas por mujeres de la zona rural (correspondiente 71%). Se realizaron los talleres de Reconversión productiva, Buenas Prácticas Avicolas y Comercialziación de huevo. Y se estructuraron los 35 planes de negocios para cada unidad productiva.  
Alianza 2
Como avance de la alianza de fortalecimiento entre el programa Mercados Campesinos y la asociación de Mujeres Quibanas se realizo el Primer Mercado Campesino de Mujeres Quibanas, el día 01 de octubre en la vereda Quiba de la localidad de Ciudad Bolívar. Donde se contó con 16 mujeres de la asociación Mujeres Quibanas, quienes ofertaron productos como hortalizas, quesos, frutas, verduras, postres, quesos y tejidos.
De igual manera, del 12 al 15 de octubre se realizo la conmemoración de la mujer rural en diferentes mercados: 12 de octubre en Usme Pueblo (Alcaldía Local), 13 de octubre en Estación de Transmilenio Museo Nacional, 14 de octubre en Parque Fundacional de Fontibón, Parque de Alcalá, La Castellana y Plaza de los Artesanos y el 15 de octubre en Parque Fundacional de Suba, Alamadeda de Bosas Laureles y Parque de Salitre III sector, contando con la participación de 127 mujeres provenientes de la ruralidad de Bogotá, agricultoras urbanas, y preparadoras/transformadoras de alimentos. 
Subdirección de Abastecimiento Alimentario: 
Se reportan dos alianzas para el cuarto trimestre desarrolladas así: 
Alianza 5.  
La subdirección de Abastecimiento Alimentario realizó durante el cuarto trimestre alianzas con diferentes entidades para la realización de mercados campesinos, destacando: Ecopetrol edificio principal, 9 Universidades, compañia inmboliliaria MTS, Agenicia de Desarrollo Rural, Secretarías Distritales, Agencia de Comercialización, Jardín Botánico, IDRD, entre otras. 
Alianza 6. 
Se realizaron articulaciones institucionales con la Secretaría Distrital de Integración Social y Compensar para la vinculación de compras públicas a la organización de productoras Red Mujer. 
Alianza   3. PROPAIS 
Durante el IV trimestre de 2023 la Subdirección de Emprendimiento y Negocios, continuó con el programa Impulso Local en alianza cn el operador Propaís para el fortalecimiento técnico y financiero de mujeres con emprendimientos con más de un año en funcionamiento. Durante el cuarto trimestre  1.757 mujeres con unidades productivas fueron beneficiadas con procesos de formación de la Subdirección de Emprendimiento y Negocios fortaleciendo sus micronegocios  a través de procesos de asistencia técnica y capitalización bajo un enfoque de priorización poblacional y territorial con el fin de promover su productividad y sostenibilidad. Adicionalmente,  se se llevó a cabo el proceso de capitalización de diferentes microempresarias según el cumplimiento de de requisitos del programa. Durante el cuarto trimestre se capitalizó a 3061 mujeres con un total de $5.966.000,00 entregando beneficios entre $1.000.000 y $3.000.000.
Alianza 4.  Hecho en Bogotá 
Durante el cuarto trimestre del 2023 la Subdirección de Intermediación, Formalización y Regulación Empresarial (SIFRE) mediante la estrategia Hecho en Bogotá proporcionó espacios de comercialización para las mujeres de Bogotá y otras poblaciones en los que se busca el empoderamiento, fortalecimiento y promoción de emprendedoras y emprendedores a través de talleres y espacios de comercialización. Dentro de las estrategias que la Subdirección utiliza para impactar a mujeres emprendedoras en sus diversidades, se encuentra el diseño de espacio de intermediación de nicho o categorizados, como por ejemplo: Conmemoración del Día Internacional de las Personas con Discapacidad (4 de diciembre), Panas y Parces (4 de noviembre), Hecho en Bogotá Pride (4 al 6 de octubre) y Todos a la U (1 de noviembre) A través de esta estrategia se logró la participación de 614 personas de identidad de género femenino en las distintas ferias.</t>
  </si>
  <si>
    <t xml:space="preserve">Alianza 1 y 2
Las alianzas realizadas se encuentran en vía directa al cierre de brechas de género, empoderando mujeres rurales y campesinas para la producción de diferentes alimentos. Adicionalmente, el trabajo en cada alianza ha contemplado múltiples capacitaciones que fortalecen sus habilidades técnicas generando confianza y mejora de autoestima para realizar las labores de comercialización, cuya responsabilidad recaía antes únicamente en los hombres. </t>
  </si>
  <si>
    <t>Alianza 1
El enfoque diferencial que realiza la Dirección de Economía Rural y Abastecimiento Alimentario se encuentra en el fortalecimiento de mujeres rurales para que através de conocimientos en la producción y transformación de alimentos identifiquen su autonomía económica y la puedan llevar a cabo.
Alianza 2
La Dirección de Economía Rural y Abastecimiento Alimentario brinda atención diferencial a la Asociación de Mujeres Quibanas ubicadas en la ruralidad de la localidad de Ciudad Bolívar brindando el acercamiento de todas las actividades de formación y preparatorias para el desarrollo del Mercado Campesino, que finalmente proporcionará un espacio de comercialización que aportará a su fortalecimiento económico.
Alianza 3
De las mujeres vinculadas a espacios de intermediación, 75 eran jóvenes, 182 adultas y 12 personas mayores. 32 mujeres señalaron presentar algún tipo de discapacidad. Del total, 39 mujeres se auto reconocieron como indígenas, 90 como negras-afrocolombianas, 5 palenqueras y 8 raizales. Por otro lado, 95 son pertenecientes a los sectores sociales LGBTI. Por último, de las mujeres atendidas 119 son cuidadoras.
Alianza 4
Las 6757 mujeres con unidades productivas atendidas durante el III trimestre se componen así: 916 a mujeres mayores, 5125 a mujeres adultas y 716 a mujeres jovenes. 49 con discapacidad auditiva, 10 con discapacidad cognitiva, 197 con discapacidad fisica, 14 con discapacidad multiple, 27 con discapacidad psicosocial, 10 con discapacidad sordo ceguera y 98 con discapacidad visual. 10 que se autoreconocen como gitano Rrom, 147 Indigena, 213 negro afrocolombiano, 4 palenquera y 29 Raizal. 175 se autoreconocen como Bisexual, 31 Gay y 76 como lesbianas. 201 USAQUEN, 240 CHAPINERO, 176 SANTA FE, 401 SAN CRITOBAL, 571 USME, 200 TUNJUELITO, 730 BOSA, 578 KENNEDY, 141 FONTIBON, 613 ENGATIVA, 665 SUBA, 265 BARRIOS UNIDOS, 111 TEUSAQUILLO, 143 MARTIRES,  344 PUENTE ARANDA, 196 ANTONIO NARIÑO, 88 LA CANELARIA, 319 RAFAEL URIBE URIBE, 747 CIUDAD BOLIVAR y 5 SUMAPAZ</t>
  </si>
  <si>
    <t>Dirección de Economía Rural y Abastecimiento Alimentario:
Alianza 1,2,5 y 6.
El enfoque diferencial que realiza la Dirección de Economía Rural y Abastecimiento Alimentario se encuentra en el fortalecimiento de mujeres rurales a través de conocimientos en la producción, transformación y comercialización de alimentos, para que identifiquen y desarrollen su autonomía y fortalecimiento económico.
Alianza 4. PROPAIS:
Las 1.757 mujeres con unidades productivas atendidas durante el IV trimestre se componen así:  195 a mujeres mayores, 1.427 a mujeres adultas y 135 a mujeres jovenes. 6 con discapacidad auditiva,  5 con discapacidad cognitiva, 56 con discapacidad fisica, 9 con discapacidad multiple,  2 con discapacidad psicosocial, 1 con discapacidad sordo ceguera y  39 con discapacidad visual. 2 que se autoreconocen como gitano Rrom, 43 negro afrocolombiano, 2 palenquera y 9 Raizal. En cauto a su orientación sexual 13 se autoreconocen como asexuales, 34 se autoreconocen como Bisexual, 13 Gay y 10 como lesbianas.Localidad: Antonio Nariño 41, Barrios Unidos 14,  Bosa 250, Chapinero 13,  Ciudad Bolivar 177, Engativa 106,  Fontibón 28, Kennedy 128, La Candelaria 6, Los Martires 28, Puente Aranda 27, Rafael Uribe Uribe 95,  San Cristobal 111,  Santa Fe 21,  Suba 82 Sumapaz 2,  Teusaquillo 15,  Tunjuelito 36, Usaquen 34 y Usme 113,  No informa 430. 
Adicionalmente para el IV trimestre,  desde la SFIF, se realizó la capitalización de  3.061 microempresarias, se identifica que: 215 mujeres son jóvenes, 2473 mujeres adultas y 373 mujeres mayores, 184 mujeres presentan algún tipo de discapacidad, 68 que se autoreconocen como  negro afrocolombiano y 11 Raizal. 13 mujeres manifestaron ser asexuales, 65 bisexuales, 12 gay y 21 lesbianas, esto en la caracterización de los sectores sociales LGBTI.  101 Antonio Nariño, 71 Barrios Unidos, 317 Bosa, 15 Chapinero, 415 Ciudad Bolívar, 189 Engativá, 28 Fontibón, 103 Kennedy, 11 La Candelaria, 29 Los Mártires, 694 No informan, 103 Puente Aranda, 180 Rafael Uribe Uribe, 243 San Cristóbal, 52 Santa fe, 183 Suba, 28 Teusaquillo, 113 Tunjuelito, 59 Usaquén y 127 Usme.
Alianza 3. Hecho en Bogotá 
De las mujeres vinculadas a espacios de intermediación, 125 eran jóvenes, 464 adultas y 25 personas mayores. Por otro lado, 26 mujeres señalaron presentar algún tipo de discapacidad. Del total, 5 mujeres se auto reconocieron como indígenas, 19 como negras-afrocolombianas, y 1 raizal. Por otro lado, 36 son pertenecientes a los sectores sociales LGBTI. Por último, de las mujeres atendidas 73 son cuidadoras.</t>
  </si>
  <si>
    <t xml:space="preserve">Alianzas 1 y 2:
Subdirección de Economía Rural
Alianzas 3 y 4:
- Subdirección de Intermediación, Formalización y Regulación Empresarial
- Sudirección de Emprendimiento y Negocios </t>
  </si>
  <si>
    <t xml:space="preserve">Alianza 1 y 2:
Jenny Katherine Segura
Alianzas 3 y 4:
- Roger A. López Cortés
-Natalia Rodriguez - Liliana Arboleda </t>
  </si>
  <si>
    <t>Alianza 1 y 2:
3182569072
Alianza 3 y 4:
- 3693777 ext 256
- 601 7460999</t>
  </si>
  <si>
    <t>Alianza 1 y 2:
jsegura@desarrolloeconomico.gov.co
Alianza 3:
- rlopez@desarrolloeconomico.gov.co
- nrodriguez@desarrolloeconomico.gov.co
-larboleda@desarrolloeconomico.gov.co</t>
  </si>
  <si>
    <t>La Subdirección de Empleo y Formación  (SEF) dispone de un portafolio de formación laboral, que incluye diversas temáticas que el mercado laboral está solicitando, para que la ciudadanía sea más competitiva. En este sentido las  mujeres interesadas en fortalecer su perfil laboral, lo pueden  hacer a través de los programas de formación de la SEF. 
Por lo tanto teniendo en cuenta los requerimientos del mercado laboral se continua  con los procesos de formación laboral, a través de la  articulación con entidades  como el SENA, que ofrece una serie de cursos divididos en tres grandes ejes: habilidades digitales, bilingüismo y formación a la medida (incluyendo habilidades blandas, habilidades técnicas y socio emocionales).
Adicional se continuó los procesos formación de las mujeres en habilidades digitales y profesionales por medio de la plataforma Skills Build – IBM, la cual posibilita mejorar las competencias necesarias para vincular a las mujeres al sector producto de la ciudad. 
Teniendo en cuenta lo anterior  para este segundo reporte  del 2023,  las acciones implementadas por la Secretaría Distrital de Desarrollo Económico a corte del mes de junio han incluido procesos de formación con el SENA, en temas asociados con habilidades digitales, bilingüismo-inglés, habilidades blandas y otras formaciones para el trabajo.</t>
  </si>
  <si>
    <t xml:space="preserve">La SEF cuenta  con un portafolio de formación laboral, que incluye diversas temáticas para las mujeres  en sus diferencias y diversidades que estén interesadas en fortalecer su perfil laboral, lo  efectúen  a través de los programas de formación de la SEF,  los cuales son desarrollados de acuerdo a los requerimientos del mercado laboral .A partir de lo anterior se cuenta con los siguientes programas: 
•        Todos a la U: Formación integral para desarrollar las habilidades y competencias que demanda el siglo XXI, con énfasis en los sectores con mayor demandar laboral en la ciudad.
•        Convenio SENA: Ofrece una serie de cursos divididos en tres grandes ejes: habilidades digitales, bilingüismo y formación a la medida (incluyendo habilidades blandas, habilidades técnicas y socio emocionales).
•        Convenio IBM: Formación orientada al fortalecimiento de competencias digitales, especialmente tecnologías emergentes a través de la plataforma Skillsbuild de IBM.
Es importante mencionar que  en los proceso de articulación con entidades como la SDM,SDIS y Diversidad sexual se comparte de manera periódica el portafolio de formación, al cual puede acceder las mujeres en sus diferencias y diversidades, con el propósito de tejer canales de comunicación más cercanos con las  mujeres. Adicional en los espacios territoriales como manzanas del cuidado, puntos de atención de la agencia y  jornadas se  informan  cuáles son  los procesos de formación vigente y que aportan al perfil ocupacional de las buscadoras de empleo, quienes deciden si se vinculan a los mismos.
</t>
  </si>
  <si>
    <t>Para este periodo la Subdirección de Empleo y Formación (SEF) continua disponiendo de un amplio portafolio de formación en diversas temáticas requeridas por el mercado laboral, a partir de los cuales las mujeres pueden desarrollar y fortalecer las habilidades para el trabajo, que contribuirán a mejorar el perfil ocupacional y de este modo conectarse con mejores oportunidades laborales. A partir de lo anterior la  Agencia Distrital de Empleo (ADE) promueve que la formación seleccionada por las mujeres, responda sus interés ocupacionales y  no a sesgos de género, que inciden en la  continuidad de roles tradicionalmente asignados a las mujeres como los el cuidado. A  continuación se  relaciona los programas  de  formación brindados durante este periodo:
•        Todos a la U: Formación integral para desarrollar las habilidades y competencias que demanda el siglo XXI, con énfasis en los sectores con mayor demandar laboral en la ciudad.
•        Convenio SENA: Ofrece una serie de cursos divididos en tres grandes ejes: habilidades digitales, bilingüismo y formación a la medida (incluyendo habilidades blandas, habilidades técnicas y socio emocionales).
•        Convenio IBM: Formación orientada al fortalecimiento de competencias digitales, especialmente tecnologías emergentes a través de la plataforma Skillsbuild de IBM.
Es de mencionar que estos procesos de formación son de carácter gratuito y pueden ser tomados de manera  virtual, presencial  o asincrónica en el caso de  los del SENA, lo que amplía  las posibilidades  para que las mujeres  participen de acuerdo a su disponibilidad de tiempo  e interés ocupacional. De igual manera y teniendo en cuenta el enfoque territorial implementado desde la Agencia Distrital de Empleo, se ha logrado acercar la oferta de formación diversos escenarios distritales y locales como las casas refugio ,casa de todas, Centro de Atención Distrital para la Inclusión Social, CADIS, casas LGBTI, manzanas del cuidado  entre otros  espacios, facilitando la identificación y vinculación de las mujer en sus  diferencias y diversidades a proceso de formación laboral, entre las que se destacan mujeres cuidadoras, migrantes, Afro, indígenas, víctimas  de violencia de  género y en ejercicio de ASP, las cuales  recibieron formación en competencias socioemocionales, bilingüismo  y habilidades digitales.
Adicional en los procesos de formación  en habilidades  Blandas y  transversales  se brindó a las ciudadanas temáticas como: Proyecto de Vida y el empleo, residencia, pensamiento creativo, comunicación asertiva, liderazgo entre otras que posibiliten a las mujeres ser más competitivas en sectores emergentes como la construcción , infraestructura y automotriz, tradicionalmente masculinizados.</t>
  </si>
  <si>
    <t xml:space="preserve">Teniendo en cuenta que las mujeres son una de las poblaciones que mayores barreras presenta para la culminación a los procesos de formación para el trabajo, con aliados estratégicos como el SENA se cuenta con  horarios asincrónicos, virtuales y presenciales que facilitan a las mujeres en sus diferencias y diversidades permanecer en los procesos de formación que solicita  las nuevas dinámicas del mercado laboral.
</t>
  </si>
  <si>
    <t>A partir de las diferencias y diversidades de las mujeres  atendidas en el marco de los programas de formación, se han adelantado diversas estrategias en primera instancia para socializar los programas entre los que se encuentra la articulación con las entidades rectoras de política publica como: la Secretaria de Integración Social, La subdirección  para asuntos LGBTI de planeación distrital, Secretaria Distrital de Gobierno, Secretaria Distrital de  la Mujer .Adicional  la divulgación de la oferta es espacios territoriales como las alcaldías locales y manzanas del cuidado de acuerdo al interes de la ciudadania; Asi mismo  en la etapa de socialización se indica a las mujeres  la  relevancia de  vincularse a los diversos procesos de formación y culminarlos, a  partir de lo cual pueden ser más competitivas en segmentos del mercado laboral tradicionalmente masculinizados, loq ue propenda por el acceso a empleos formales.</t>
  </si>
  <si>
    <r>
      <t xml:space="preserve">Área responsable: Subdirección de Empleo y Formación (Sujeto a respuesta de la SDMujer)
Los programas para fortalecer los perfiles  laborales de Bogotá con énfasis mujeres a través de la formación para el trabajo, para ello se plantean los siguientes: </t>
    </r>
    <r>
      <rPr>
        <b/>
        <sz val="10"/>
        <color rgb="FF000000"/>
        <rFont val="Arial"/>
        <family val="2"/>
      </rPr>
      <t xml:space="preserve">
1. Todos a la U:</t>
    </r>
    <r>
      <rPr>
        <sz val="10"/>
        <color rgb="FF000000"/>
        <rFont val="Arial"/>
        <family val="2"/>
      </rPr>
      <t xml:space="preserve"> Formación integral para desarrollar las habilidades y competencias que demanda el siglo XXI, con énfasis en los sectores con mayor demandar laboral en la ciudad.</t>
    </r>
    <r>
      <rPr>
        <b/>
        <sz val="10"/>
        <color rgb="FF000000"/>
        <rFont val="Arial"/>
        <family val="2"/>
      </rPr>
      <t xml:space="preserve">
2. Convenio SENA: </t>
    </r>
    <r>
      <rPr>
        <sz val="10"/>
        <color rgb="FF000000"/>
        <rFont val="Arial"/>
        <family val="2"/>
      </rPr>
      <t>Formación de competencias técnicas y blandas, certificadas por el SENA.</t>
    </r>
    <r>
      <rPr>
        <b/>
        <sz val="10"/>
        <color rgb="FF000000"/>
        <rFont val="Arial"/>
        <family val="2"/>
      </rPr>
      <t xml:space="preserve">
3. Convenio IBM:</t>
    </r>
    <r>
      <rPr>
        <sz val="10"/>
        <color rgb="FF000000"/>
        <rFont val="Arial"/>
        <family val="2"/>
      </rPr>
      <t xml:space="preserve"> Formación orientada al fortalecimiento de competencias digitales, especialmente tecnologías emergentes, a través de la plataforma Skills Build de IBM.</t>
    </r>
  </si>
  <si>
    <t>Descripción Avance Cualitativo 2024</t>
  </si>
  <si>
    <t>Descripción de diversidades y diferencias 2024</t>
  </si>
  <si>
    <t>Meta 
2023</t>
  </si>
  <si>
    <t>Meta 
2024</t>
  </si>
  <si>
    <t>Meta 
2025</t>
  </si>
  <si>
    <t>EDUCACIÓN</t>
  </si>
  <si>
    <t>Desde la Subsecretaría de Servicios a la Ciudadanía se lideró el ejercicio de articulación entre la Secretaría, el Banco Interamericano de Desarrollo y la Secretaría Distrital de la Mujer con el fin de desarrollar la cuarta etapa de desarrollo de la estrategia de formación en Oficios no Convencionales para la vinculación de mujeres al sistema de transporte público de la ciudad.
Esta nueva etapa se desarrollo con financiación del Gobierno de Canadá y recategorizó las licencias de 240 personas, entre ellas 121 mujeres colombianas y 119 personas migrantes.
En el primer trimestre de este año se desarrollaron las fases iniciales de la recategorización correspondientes a la selección y vinculación de las mujeres y las personas participantes a los Centros de Enseñanza Automotríz.
Como se señalará en el reporte del siguiente trimestre, al momento de hacer este informe ya el proceso concluyó. Por lo mismo, como evidencias del mismo se reportará la base de datos anonimizada de las personas que fueron participantes del proceso, así como las bases de datos suministradas por la Operadora Distrital del Transporte al respecto de las personas vinculadas.</t>
  </si>
  <si>
    <t>Durante el segundo trimestre de 2024 desde la Subsecretaría de Servicios a la Ciudadanía y la Dirección de Atención a la Ciudadanía se dió cumplimiento a la meta establecida para la vigencia 2024, pues se lideró el ejercicio de articulación entre la Secretaría Distrital de Movilidad , el Banco Interamericano de Desarrollo y la Secretaría Distrital de la Mujer con el fin de desarrollar la cuarta y última etapa de desarrollo de la estrategia de formación en Oficios no Convencionales para la vinculación de mujeres al sistema de transporte público de la ciudad.
Esta nueva etapa se desarrollo con financiación del Gobierno de Canadá y recategorizó las licencias de 240 personas, entre ellas 121 mujeres colombianas y 119 personas migrantes.
En el segundo trimestre de este año se completó el proceso de recategorización y adicionalmente las personas participantes realizaron un proceso de formación con cursos complementarios con la Secretaría de la Mujer.
Adicional al proceso de recategorización, las personas fueron convocadas a espacios de selección por parte de la Operadora Distrital de Transporte y como parte de lo anterior se obtuvo la vinculación de 33 personas a la Operadora.
Al momento de hacer este informe ya el proceso concluyó. Por lo mismo, como evidencias del mismo se reportará la base de datos anonimizada de las personas que fueron participantes del proceso, así como las bases de datos suministradas por la Operadora Distrital del Transporte al respecto de las personas vinculadas.</t>
  </si>
  <si>
    <t>Como parte de este proceso se identificaron las siguientes diversidades: Femenino Heterosexual 136
Femenino Bisexual 6
Femenino Lesbiana 8
Masculino Heterosexual 74
Masculino Bisexual 8
Masculino Gay 2
No binario Bisexual 1
No binario Queer 1
No binario Gay 2
Transfemenino Lesbiana 1
Transfemenino Gay 1</t>
  </si>
  <si>
    <t>La presente meta se da cumplimiento en el primero y segundo trimestre ya que a la fecha se desarrollaron las 4 etapas establecidas para la implementación de la actividad, según formula Número de actividades del plan de trabajo ejecutadas de la estrategia de articulación publico y/o privada para la cualificación de mujeres en oficios no convencionales en el sector transporte"  / Número de actividades del plan de trabajo programadas de la  estrategia de articulación publico y/o privada para la cualificación de mujeres en oficios no convencionales  en el sector transporte * 100. Es decir,   4/4*100</t>
  </si>
  <si>
    <t>No se implementarion alianzas en este trimestre</t>
  </si>
  <si>
    <t>Para el segundo trimestre se consolido la Alianza con la Universidad Piloto de Colombia de quien se ha recibido un apoyo significativo desde las facultades de Ciencias Económicas y Administrativas y de Psicología involucrando el área de proyección social, en orientaciones dirigidas a los emprendedores y emprendedoras que atendió el área de emprendimiento dela SESEC en el segundo trimestre.Adicionalmente se ha recibido apoyo de la Universidad Piloto en cuanto a préstamo de espacios para las orientaciones impartidas a las 84 mujeres atendidas de las cuales 53 son madres cabezas de Familia.
Tambien se consolidó la alianza de cooperación con la Fundación de la mujer en el marco dela rueda de Negocios celebrada el 8 de mayo de 2024,con la participacion de Mi-BANCO, la cual se desarrolló en las instalaciones de la Universidad Piloto de Colombia.</t>
  </si>
  <si>
    <t>Se revisaron los contactos,con miras a consolidar alianzas de cooperación cuya finalidad es el  fortalecimiento empresarial de los emprendedores de la ciudad ,de los cuales el 85 % son mujeres</t>
  </si>
  <si>
    <t>Se logra el fortalecimiento empresarial de los emprendedores con enfásis en marketing digital de 84 mujeres de las cuales 53 son madres cabezas de hogar</t>
  </si>
  <si>
    <t>En aras de atender las necesidades de los vendedores de la economía informal y sus familias, se han diseñado y puesto en marcha las Rutas de Formación Integral con enfoque diferencial: Grupos etarios, mujer y género, adulto mayor, víctimas del conflicto, personas en condición de discapacidad, situaciones que generan discriminación y segregación. Estas rutas se conciben como un medio eficaz para potenciar las competencias laborales, ciudadanas, digitales y generales de los individuos, al tiempo que se enfocan en optimizar su perfil comercial.
La implementación de la Ruta de Formación Integral, dirigida por la Subdirección, se estructura en una secuencia cuidadosamente elaborada de contenidos temáticos específicos. Estos contenidos se presentan en módulos transversales, diseñados para fortalecer el aprendizaje holístico de la población objetivo. Los profesionales altamente capacitados de la Subdirección de Formación y Empleo (SFE) guían este proceso, asegurando un enfoque integral y personalizado. Además de los módulos transversales, la ruta incluye un componente central dedicado al desarrollo de competencias específicas. Este módulo se adapta a las características y requerimientos particulares de los vendedores de la economía informal, quienes constituyen una parte vital de la dinámica productiva de la ciudad. La orientación de este componente se lleva a cabo en convenio con el SENA como ente formador especializado, asegurando una formación pertinente y de alta calidad.
Para la vigencia 2024 se contempla implementar aproximadamente 2 Rutas de Formación Integral por mes, a partir del mes de febrero y hasta el mes de noviembre, para completar un total de 20 Rutas.
Al corte del Primer trimestre, la Subdirección de Formación y Empleabilidad realizó 6 Rutas de Formación Integral de las 20 programadas, lo que indica un avance del 18%. Las Rutas de Formación Integral realizadas fueron:
1.        El 23 de enero de 2024, en la Plaza Distrital de Mercado 7 de agosto, se inició el Curso de Buenas Prácticas de Manufactura en la Industria de Alimentos y Bebidas terminando en el mes de febrero. Tuvo participación de 39 personas, de los cuales fueron 26 mujeres.
2.        El 29 de enero de 2024, en la Plaza Distrital de Mercado Las Cruces, se inició el Curso de Buenas Prácticas de Manufactura en la Industria de Alimentos y Bebidas terminando en el mes de febrero. Tuvo participación de 22 personas, de los cuales fueron 18 mujeres.
3.        El 12 de febrero de 2024, en el Punto Vive Digital Veracruz, se inició el Curso de Buenas Prácticas de Manufactura en la Industria de Alimentos y Bebidas. Tuvo participación de 24 personas, de los cuales fueron 14 mujeres.
4.        El 19 de febrero de 2024, en la Plaza Distrital de Mercado Quirigua, se inició el Curso de Buenas Prácticas de Manufactura en la Industria de Alimentos y Bebidas. Tuvo participación de 18 personas, de los cuales fueron 11 mujeres.
5.        El 4 de marzo de 2024, en la Plaza Distrital de Mercado 20 de Julio, se inició el Curso de Buenas Prácticas de Manufactura en la Industria de Alimentos y Bebidas. Tuvo participación de 37 personas, de los cuales fueron 15 mujeres.
6.        El 11 de marzo de 2024, en la Plaza Distrital de Mercado del Restrepo, se inició el Curso de Buenas Prácticas de Manufactura en la Industria de Alimentos y Bebidas. Tuvo participación de 33 personas, de los cuales fueron 23 mujeres.</t>
  </si>
  <si>
    <t>En el Segundo trimestre, la Subdirección de Formación y Empleabilidad realizó 8 Rutas de Formación Integral, para completar un total de 14 de las 20 programadas, lo que indica un avance del 42%. Las Rutas de Formación Integral realizadas durante el segundo trimestre fueron:
1. El 8 de abril de 2024, en el Punto Comercial Cuatro Vientos, se inició el Curso de Buenas Prácticas de Manufactura en la Industria de Alimentos y Bebidas. Tuvo participación de 10 personas, de los cuales fueron 8 mujeres.
2. El 16 de abril de 2024, en la Plaza Distrital de Mercado de La Perseverancia, se inició el Curso de Buenas Prácticas de Manufactura en la Industria de Alimentos y Bebidas. Tuvo participación de 16 personas, de los cuales fueron 10 mujeres.
3. El 11 de abril de 2024, en el Punto Vive Digital Veracruz, se inició el Curso de Marketing Digital. Tuvo participación de 85 personas, de los cuales fueron 63 mujeres.
4. El 6 de mayo de 2024, en el Punto Vive Digital Veracruz, se inició el Curso de Alfabetización Digital. Tuvo participación de 11 personas, de los cuales fueron 9 mujeres.
5. El 27 de mayo de 2024, en la Plaza Distrital de Mercado 12 de octubre, se inició el Curso de Buenas Prácticas de Manufactura en la Industria de Alimentos y Bebidas. Tuvo participación de 8 personas, de los cuales fueron 6 mujeres.
6. El 14 de mayo de 2024, en la Plaza Distrital de Mercado Trinidad Galán, se inició el Curso de Buenas Prácticas de Manufactura en la Industria de Alimentos y Bebidas. Tuvo participación de 36 personas, de los cuales fueron 25 mujeres.
7. El 6 de mayo de 2024, en el Punto Vive Digital Veracruz, se inició el Curso de Buenas Prácticas de Manufactura en la Industria de Alimentos y Bebidas. Tuvo participación de 13 personas, de los cuales fueron 7 mujeres.
8. El 20 de mayo de 2024, en modalidad virtual, se inició el Curso de Buenas Prácticas de Manufactura en la Industria de Alimentos y Bebidas. Tuvo participación de 10 personas, de los cuales fueron 6 mujeres.</t>
  </si>
  <si>
    <t>En lo concerniente a diversidades y diferencias, para el desarrollo de las Rutas de Formación Integral se formaron al corte del primer trimestre un total de 108 mujeres  las cuales presentan los siguientes enfoques:
- 69 mujeres cabeza de hogar
- 1 mujer afrodescendiente
- 2 mujeres en condición de discapacidad
- 1 mujer migrante
- 3 mujeres víctimas del conflicto armado.</t>
  </si>
  <si>
    <t>En lo concerniente a diversidades y diferencias, para el desarrollo de las Rutas de Formación Integral se formaron en el segundo trimestre un total de 134 mujeres las cuales presentan los siguientes enfoques:
- 73 mujeres cabeza de hogar
- 1 mujer indígena
- 4 mujeres en condición de discapacidad
- 4 mujeres víctimas del conflicto armado</t>
  </si>
  <si>
    <r>
      <t>Durante el primer trimeste del año 2024, se incia la implemnrtación de la política de trabajo decente y digno, la cual incoirpora un resultado "</t>
    </r>
    <r>
      <rPr>
        <i/>
        <sz val="10"/>
        <color rgb="FF000000"/>
        <rFont val="Arial"/>
        <family val="2"/>
      </rPr>
      <t>2.2.1 Programa para la democratización de las oportunidades económicas en la contratación del Distrito Capital para mujeres, 2.2.2  Talleres para la mitigación de barreras organizacionales/individuales asociadas a la segregación ocupacional por sexo en los sectores con mayor tendencia de  feminización/masculinización en los puestos de trabajo, 2.2.3 Alianzas con sectores  con mayor tendencia de  feminización/masculinización en los puestos de trabajo, para mitigación barreras, 2.2.4 Servicios de gestión empresarial que incorpore a mujeres  en sectores de oportunidad para la generación de empleos, conectando apuestas de productividad y competitividad de la ciudad.</t>
    </r>
    <r>
      <rPr>
        <sz val="10"/>
        <color rgb="FF000000"/>
        <rFont val="Arial"/>
        <family val="2"/>
      </rPr>
      <t>",  en función de ello, se desarrollaron las siguientes actividades:
1. Procesos de capacitación y sensibilización al interior de la ADE y la SEF con temas relacionados con el enfoque de género y su transversalización en los procesos internos de la Agencia de Empleo, con base en el enfoque de derechos, en linea con lo estabelcido en la politica de trabajo decente y digno, para ello fue fundamental la construcción del plan de implementación de la politica pública que incorpora el resultado y los productos específicos para mujeres en sus diversidades y diferencias. se realizaron las siguientes sesiones de trabajo:
- 17 enero de 2024 - articulacion empleo
- 22 enero de 2024 - plan de trabajo ADE
- 22 enero de 2024 - plan de trabajo comunicaciones
- 24 enero de 2024 - plan de trabajo ADE
- 31 enero de 2024 - plan de trabaio democratización
- 31 enero de 2024 - plan de trabajo formación
Durante los meses de febrero y marzo se consolidó el plan de implementacion de la politica publica de trabajo decente y digno.</t>
    </r>
    <r>
      <rPr>
        <b/>
        <sz val="10"/>
        <color rgb="FF000000"/>
        <rFont val="Arial"/>
        <family val="2"/>
      </rPr>
      <t xml:space="preserve">
2. Fortalecimiento del proceso de gestión empresarial con el desarrollo de actividades de sensibilización, capacitación y/o socialización, </t>
    </r>
    <r>
      <rPr>
        <sz val="10"/>
        <color rgb="FF000000"/>
        <rFont val="Arial"/>
        <family val="2"/>
      </rPr>
      <t>dentro del plan de implementación de la política publica se incorporan activaidades concertartadas para desarrollar en el marco de la gestión empresarial para la consecución de vacantes para mujeres.</t>
    </r>
    <r>
      <rPr>
        <b/>
        <sz val="10"/>
        <color rgb="FF000000"/>
        <rFont val="Arial"/>
        <family val="2"/>
      </rPr>
      <t xml:space="preserve">
3. Identificación y reconocimiento a empresas con buenas prácticas en la implementación de actividades que promuevan la igualdad entre hombres y mujeres en los procesos de selección y contratación: </t>
    </r>
    <r>
      <rPr>
        <sz val="10"/>
        <color rgb="FF000000"/>
        <rFont val="Arial"/>
        <family val="2"/>
      </rPr>
      <t>En este periodo no se realizaron acciones puntuales.</t>
    </r>
    <r>
      <rPr>
        <b/>
        <sz val="10"/>
        <color rgb="FF000000"/>
        <rFont val="Arial"/>
        <family val="2"/>
      </rPr>
      <t xml:space="preserve">
4. Resultados de remisión y colocación desagregados por sexo:</t>
    </r>
    <r>
      <rPr>
        <sz val="10"/>
        <color rgb="FF000000"/>
        <rFont val="Arial"/>
        <family val="2"/>
      </rPr>
      <t xml:space="preserve">
Durante el primer trimestre se tienen los siguientes datos:
Mujeres colocadas 11.880
Hombres colocados 8382
Mujeres Remitidas 2263
Hombres remitidos 1660 </t>
    </r>
  </si>
  <si>
    <r>
      <t>Durante este trimestre se avanza en el proceos de implemntación de la politica de trabajo decente y digno, como eje fundamental que orieta el que hacer de la entidad en temas de empleo y formación.</t>
    </r>
    <r>
      <rPr>
        <b/>
        <sz val="10"/>
        <color rgb="FF000000"/>
        <rFont val="Arial"/>
        <family val="2"/>
      </rPr>
      <t xml:space="preserve">
1. Procesos de capacitación y sensibilización al interior de la ADE y la SEF con temas relacionados con el enfoque de género y su transversalización en los procesos internos de la Agencia de Empleo, </t>
    </r>
    <r>
      <rPr>
        <sz val="10"/>
        <color rgb="FF000000"/>
        <rFont val="Arial"/>
        <family val="2"/>
      </rPr>
      <t>con base en el enfoque de derechos, para ello se retoma la construccion de los enfoques especificos para la empleabilidad e inclusión laboral para trasmitirlo a los equipos tecnicos de la ADE y otras estrategias, de tal manera que se logre la trnasversalización de los enfoques, en este caso el de genero, se ralizaron los siguienes espacios de capacitación y sensibilización:
- 10042024 intercambio de conocimientos y saberes
Diseño y elaboración de material pedagogico y audiovisual para la promoción de los principios del trabajo dedente y digno, especifiamente el de eliminación de la discriminación en el empleo y las ocuapciones, donde se hace enfases en el enfoque de genere, en funcion de ello se elabora el ABC del principio y se remite a comunicaciones para su diagramación y el guión para un video que permtia sensibilizar a mas personas.</t>
    </r>
    <r>
      <rPr>
        <b/>
        <sz val="10"/>
        <color rgb="FF000000"/>
        <rFont val="Arial"/>
        <family val="2"/>
      </rPr>
      <t xml:space="preserve">
2. Fortalecimiento del proceso de gestión empresarial con el desarrollo de actividades de sensibilización, capacitación y/o socialización: </t>
    </r>
    <r>
      <rPr>
        <sz val="10"/>
        <color rgb="FF000000"/>
        <rFont val="Arial"/>
        <family val="2"/>
      </rPr>
      <t>durante este trimestre se desarrollaron procesos de sensibilización a Gestores empresariales en temas relacionados con implementación de enfoques, particualrmente el enfoque de genero, para lograr mas piuestos de trabajo especificos para mujeres, ademas, lograr promover procesos de dignificación de cargos y desmaculinicazación de puestos de trabajo, para ello se elabora la propuesta de desamaculinización de puestos de trabajo "mas mujeres trabajando en cargos tradicionalmente ocupados por hombres", y se avanza en dialogos para generar alianzas sectoriales para su implementación en el sector automotriz con el gremio ASOPARTES, y transporte con Consorcio Expres.</t>
    </r>
    <r>
      <rPr>
        <b/>
        <sz val="10"/>
        <color rgb="FF000000"/>
        <rFont val="Arial"/>
        <family val="2"/>
      </rPr>
      <t xml:space="preserve">
3. Identificación y reconocimiento a empresas con buenas prácticas en la implementación de actividades que promuevan la igualdad entre hombres y mujeres en los procesos de selección y contratación (sello Bogotá incluyente y galardón por el trabajo decente y digno). </t>
    </r>
    <r>
      <rPr>
        <sz val="10"/>
        <color rgb="FF000000"/>
        <rFont val="Arial"/>
        <family val="2"/>
      </rPr>
      <t>se aporta una propueta de estructura y categorias a analizar en la construcción del indicador de equidad y diversidad para la seguda versión del sello bogota incluyente, donde se incorpora la categoria genero para ser tenida en cuenta en la construcción del indice multidimensional de equidad y diversidad.</t>
    </r>
    <r>
      <rPr>
        <b/>
        <sz val="10"/>
        <color rgb="FF000000"/>
        <rFont val="Arial"/>
        <family val="2"/>
      </rPr>
      <t xml:space="preserve">
4. Resultados de remisión y colocación desagregados por sexo:</t>
    </r>
    <r>
      <rPr>
        <sz val="10"/>
        <color rgb="FF000000"/>
        <rFont val="Arial"/>
        <family val="2"/>
      </rPr>
      <t xml:space="preserve">
Durante el Segundo trimestre se tienen los siguientes datos (abril y mayo) , el mes de junio aun está en validación:
Mujeres colocadas 9199
Hombres colocados 5433
Mujeres Remitidas 11.880
Hombres remitidos 8382 </t>
    </r>
  </si>
  <si>
    <t xml:space="preserve">Las alianzas realizadas se encuentran en vía directa al cierre de brechas de género, empoderando mujeres rurales y campesinas para la producción, transformación, fortalecimiento productivo y comercial, y comercialización de sus actividades económicas. Adicionalmente, el trabajo realizado ha contemplado múltiples capacitaciones que fortalecen sus habilidades técnicas generando confianza y mejora de autoestima en la vinculación de los diferentes programas y proyectos de la DERAA, y la generación de oportunidades de ingreso al incluirlas en la cadena productiva alimentaria de la ciudad. </t>
  </si>
  <si>
    <t xml:space="preserve">Las alianzas realizadas se encuentran en vía directa al cierre de brechas de género, ya que vincula a pequeñas productoras rurales, transformadoras y comercializadoras minoristas de alimentos a las cadenas productivas y comerciales de la ciudad, empoderando mujeres rurales y campesinas para la producción, transformación, fortalecimiento productivo y comercial, y comercialización de sus actividades económicas. Adicionalmente, el trabajo realizado ha contemplado múltiples capacitaciones que fortalecen sus habilidades técnicas generando confianza y mejora de autoestima en la vinculación de los diferentes programas y proyectos de la DERAA, y la generación de oportunidades de ingreso al incluirlas en la cadena productiva alimentaria de la ciudad. </t>
  </si>
  <si>
    <r>
      <t>La Subdirección de Empleo y Formación (SEF) dispone de un portafolio de formación laboral, que incluye diversas temáticas que el mercado laboral está solicitando, para que la ciudadanía sea más competitiva. En este sentido las mujeres interesadas en fortalecer su perfil laboral, lo pueden hacer a través de los programas de formación de la SEF.
Durante el primer trimestre se esncotraron vigentes los siguientes cursos:
1.- Cursos en proceso de inscripción regular:
1. COCINA INTERNACIONAL GRUPO #1
Fecha de inicio: 15/02/2024
Fecha de culminación: 29/02/2024
Horario: De 1.00 p.m. a 5.00 p.m. de lunes a viernes iniciando el jueves 15 de febrero
Modalidad: Virtual con instructor en vivo
Inscripciones: A través del siguiente enlace:
https://forms.gle/nGkBc2tkzBo7Tazo7
2. ATENCIÓN AL CLIENTE POR MEDIOS TECNOLÓGICOS GRUPO #1
Fecha de inicio: Hasta completar el cupo requerido
Fecha de culminación: Una vez cumplida la intensidad horaria.
Horario: De 1.00 p.m. a 5.00 p.m. Los jueves
Modalidad: Presencial
Dirección: SENA-Complejo Sur Avenida 30 No. 17B – 25 Sur
Lugar: Centro Materiales y Ensayos Bogotá
Inscripciones: A través del siguiente enlace:
https://forms.gle/deanADC53yDY5L1u8
3. COMPORTAMIENTO EMPRENDEDOR GRUPO #1
Fecha de inicio: Hasta completar el cupo requerido
Fecha de culminación: Una vez cumplida la intensidad horaria.
Horario: De 1.00 p.m. a 5.00 p.m. Los martes
Modalidad: Presencial
Dirección: SENA Complejo Sur Avenida 30 No. 17B-25 sur
Lugar: Centro Materiales y Ensayos Bogotá
Inscripciones: A través del siguiente enlace:
https://forms.gle/jwYkFaZ8aQmJBi7y6
4. COMUNICACIÓN ASERTIVA Y EFECTIVA EN EQUIPOS DE TRABAJO GRUPO #1
Fecha de inicio: Hasta completar el cupo requerido
Fecha de culminación: Una vez cumplida la intensidad horaria.
Horario: De 1.00 p.m. a 5.00 p.m. Los miércoles
Modalidad: Presencial
Dirección: SENA Complejo Sur Avenida 30 No. 17B-25 sur
Lugar: Centro Materiales y Ensayos Bogotá
Inscripciones: A través del siguiente enlace:
https://forms.gle/JcVaDTd4sCm5LfL27</t>
    </r>
    <r>
      <rPr>
        <b/>
        <sz val="11"/>
        <color rgb="FF000000"/>
        <rFont val="Arial"/>
        <family val="2"/>
      </rPr>
      <t xml:space="preserve">
Resultados de formación fueron:</t>
    </r>
    <r>
      <rPr>
        <sz val="11"/>
        <color rgb="FF000000"/>
        <rFont val="Arial"/>
        <family val="2"/>
      </rPr>
      <t xml:space="preserve">
Mujeres formadas laboralmente: 3.754
Hombres formados laboralmente: 1744</t>
    </r>
  </si>
  <si>
    <r>
      <t>La Subdirección de Empleo y Formación (SEF) dispone de un portafolio de formación laboral, que incluye diversas temáticas que el mercado laboral está solicitando, para que la ciudadanía sea más competitiva. En este sentido las mujeres interesadas en fortalecer su perfil laboral, lo pueden hacer a través de los programas de formación de la SEF.
Durante el segundo trimestre se esncotraron vigentes los siguientes cursos:
PROYECTO DE INTERVENCIÓN EN CLIMA LABORAL DE EQUIPOS DE TRABAJO GRUPO #1
Fecha de inicio: 03/07/2024
Fecha de culminación:15/07/2024
Horario: De 8.00 a.m. a 12.00.m. los lunes a viernes
Modalidad: Virtual con instructor en vivo
Inscripciones: A través del siguiente enlace:
https://forms.gle/h9J8bWRpAMJCehhE7
IMPLEMENTACIÓN DE ZONAS VERDES Y ÁREAS AJARDINADAS GRUPO #2
Fecha de inicio: 08/07/2024
Fecha de culminación:26/08/2024
Horario: De 1.00 p.m. a 5.00 p .m. los lunes
Modalidad: Presencial
Dirección: Avenida Carrera 4ta #53-53
Autopista Sur Tecnoparque Cazucá Centro de la Construcción
Inscripciones: A través del siguiente enlace:
https://forms.gle/GgUWma2gWy6pK5SQ8
BÁSICO EN MANTENIMIENTO DE COMPUTADORES GRUPO #1
Fecha de inicio: 08/07/2024
Fecha de culminación:31/07/2024
Horario: De 2.00 p.m. a 5.00 p.m. los lunes a viernes
Modalidad: Presencial
Dirección: Por definir
Inscripciones: A través del siguiente enlace:
https://forms.gle/MiPA1T8GRGGg4CjN7
HIGIENE Y MANIPULACIÓN DE ALIMENTOS GRUPO #16
Fecha de inicio: 15/07/2024
Fecha de culminación:16/07/2024
Horario: De 6.00 p.m. a 9.30 p.m. el Lunes y Martes
Modalidad: Virtual con instructor en vivo
Inscripciones: A través del siguiente enlace:
https://forms.gle/9qSrnWsextApziLeA</t>
    </r>
    <r>
      <rPr>
        <b/>
        <sz val="11"/>
        <color rgb="FF000000"/>
        <rFont val="Arial"/>
        <family val="2"/>
      </rPr>
      <t xml:space="preserve">
Resultados de formación fueron: Abril y mayo, el mes de junio esta en consolidación.</t>
    </r>
    <r>
      <rPr>
        <sz val="11"/>
        <color rgb="FF000000"/>
        <rFont val="Arial"/>
        <family val="2"/>
      </rPr>
      <t xml:space="preserve">
Mujeres formadas laboralmente: 264
Hombres formados laboralmente: 48</t>
    </r>
  </si>
  <si>
    <t>SUMA</t>
  </si>
  <si>
    <t>6.4 Agencia Distrital para la Educación Superior, la Ciencia y la Tecnología -Atenea</t>
  </si>
  <si>
    <t xml:space="preserve">Durante el primer trimestre se trabajó en conjunto la  Secretaría Distrital de la Mujer  para la validaciòn de las actividades aprobadas en el plan de trabajo. </t>
  </si>
  <si>
    <t>Implementar medidas afirmativas para mantener un porcentaje mínimo de participación de mujeres en la contratación, en el marco del Decreto 332 de 2020.</t>
  </si>
  <si>
    <t xml:space="preserve">Se mantendrá y promocionará el incremento de número de mujeres contratadas al interior de la entidad y en aquellos contratos susceptibles de implementar esta medida. Esto teniendo en cuenta que en la naturaleza de la Agencia no hay contratos o convenios susceptibles que permitan aplicar esta acción. Esta acción se realizará en el marco del cumplimiento del Decreto 332 de 2020. </t>
  </si>
  <si>
    <t xml:space="preserve">Sumatoria de medidas afirmativas ejecutadas para mantener un porcentaje mínimo de participación de mujeres en la contratación, en el marco del Decreto 332 de 2020. </t>
  </si>
  <si>
    <t xml:space="preserve">Número de medidas afirmativas ejecutadas para mantener un porcentaje mínimo de participación de mujeres en la contratación, en el marco del Decreto 332 de 2020. </t>
  </si>
  <si>
    <t xml:space="preserve">Se diligenció el formulario de registro de información de la aplicación del Decreto 332 de 2020 en el mes de junio, donde se hizo explícito que del total de contratos suscritos (317) 186 corresponden al total de mujeres contratadas. </t>
  </si>
  <si>
    <t>Implementar una estrategia de articulación público-privada para la cualificación y certificación de experiencia para las mujeres en sus diferencias y diversidad.</t>
  </si>
  <si>
    <t xml:space="preserve">La estrategia reportada corresponde a los convenios realizados en el marco del programa Talento Capital con entidades educativas para la formación de sus beneficiarios/as. Esto teniendo en cuenta que el programa ha venido beneficiando mayoritariamente a mujeres en sus diferencias y diversidades. Nota: la participación en el programa depende de los requisitos mínimos y el mecanismo de elegibilidad establecidos en los lineamientos operativos de cada convocatoria, por lo tanto, la elegibilidad se da en condiciones paritarias para todas las poblaciones y sin cupos directos. Asimismo, se aclara que el programa promueve la participación equitativa de la ciudadanía. </t>
  </si>
  <si>
    <t xml:space="preserve">Porcentaje de implementación de la estrategia de articulación público-privada para la cualificación y certificación de experiencia para las mujeres en sus diferencias y diversidad. </t>
  </si>
  <si>
    <t>Número de componentes ejecutados de la estrategia de articulación público-privada para la cualificación y certificación de experiencia para las mujeres en sus diferencias y diversidad.  / Número de componentes programados de la estrategia de articulación público-privada para la cualificación y certificación de experiencia para las mujeres en sus diferencias y diversidad * 100.</t>
  </si>
  <si>
    <t>No aplica para el reporte de esta anualidad</t>
  </si>
  <si>
    <t>3 contratos</t>
  </si>
  <si>
    <t>7 contratos</t>
  </si>
  <si>
    <t>En los 3 contratos indicados en el avance cualitativo, se incluyeron obligaciones relacionadas con mantener un mínimo de mujeres en los equipos de trabajo utilizados para la ejecución de los contratos de conformidad con lo dispuesto en el artículo 3 del Decreto 332 de 2020.  En su mayoría corresponden a "Otras ramas" y 1 a "Información y telecomunicaciones"</t>
  </si>
  <si>
    <t>En los 7 contratos indicados en el avance cualitativo, se incluyeron obligaciones relacionadas con mantener un mínimo de mujeres en los equipos de trabajo utilizados para la ejecución de los contratos de conformidad con lo dispuesto en el artículo 3 del Decreto 332 de 2020. En su mayoría corresponden a "Otras ramas" y 1 a "Información y telecomunicaciones"</t>
  </si>
  <si>
    <t>Del cumplimiento de las obligaciones derivadas del Decreto 332 de 2020 en los 7 contratos, se reportaron 1527 mujeres con relación a 832 hombres durante lo ejecutado a junio de 2024.</t>
  </si>
  <si>
    <t>Del cumplimiento de las obligaciones derivadas del Decreto 332 de 2020 en los 7 contratos, se reportaron 864 mujeres con relación a 551 hombres durante lo ejecutado a junio de 2024.</t>
  </si>
  <si>
    <t>Se aclara que los datos se registran en atención a lo reportado por los supervisores de los contratos que se suscribieron dentro del 1er o 2do trimestre de 2024, conforme la base de datos que se adjunta y qu sirvió como soporte para el reporte del 19 de julio de 2024 ante la SDM.</t>
  </si>
  <si>
    <t>11.2 Unidad Administrativa Especial de Rehabilitación y Mantenimiento Vial - UAERMV</t>
  </si>
  <si>
    <t>Para realizar esta acción afirmativa, la UMV revisará los contratos cuyo tipo de contratación es objeto de aplicación del Decreto 332 de 2020 para establecer clausulas que garantizan la aplicación de los porcentajes de contratación de mujeres.</t>
  </si>
  <si>
    <t>En el marco del decreto 332 de 2020, la UMV ha creado medidas afirmativas para las mujeres desde lo contractual y laboral en la UMV.</t>
  </si>
  <si>
    <t>Las medidas afirmativas para las mujeres en la UMV incluyen,
1. Desde la gerencia de contratación, en cumplimiento con las disposiciones del Decreto Distrital No. 332 de 2020, modificado por el Decreto No. 634 de 2023, realiza un análisis detallado a cada proceso de contratación para evaluar la viabilidad de aplicar sus disposiciones en la ejecución de cada contrato. Este análisis se refleja en los documentos precontractuales de los procesos de contratación, correspondiente al Sector y los Estudios Previos.
2. Para el personal vinculado a la entidad ha desarrollado capacitación y programas específicos para el desarrollo de habilidades técnicas y de liderazgo dirigidos a mujeres en la organización.
Igualdad salarial y oportunidades, con políticas que aseguran la igualdad de condiciones laborales y salariales entre hombres y mujeres.
Ambiente laboral seguro con la implementación de protocolos contra el acoso y violencia de género en el entorno laboral.
Y se han creado acceso a beneficios, tales como facilidades para el acceso a beneficios laborales como licencias de maternidad extendidas y horarios flexibles.
Estas medidas buscan promover la equidad de género y crear un ambiente de trabajo inclusivo y respetuoso para las mujeres en la UMV.</t>
  </si>
  <si>
    <t>3.3 Unidad Administrativa Especial de Catastro Distrital - UAECD</t>
  </si>
  <si>
    <t>Vincular a mujeres a procesos de formación para el empredimiento.</t>
  </si>
  <si>
    <t xml:space="preserve">Desde el área de Desarrollo Empresarial de la Subdirección de Desarrollo y Competitividad en el marco de implementación de la estrategia de la Ruta de la Productividad se vincularán a 15 mujeres a los diferentes programas de formación para la gestión empresarial relacionada con emprendimientos turísticos, para las vigencias 2024 y 2025.  </t>
  </si>
  <si>
    <t>Número de mujeres vinculadas a procesos de formación para el emprendimiento.</t>
  </si>
  <si>
    <t>Sumatoria de mujeres vinculadas a procesos de formación para el emprendimiento.</t>
  </si>
  <si>
    <t xml:space="preserve">En el entendido que la misión y objetivo de FONDETUR es el de promover, apoyar e impulsar el desarrollo del sector turismo en la ciudad de Bogotá,, mediante estrategias de participación ciudadana que se fundamentan en la entrega de estímulos que permitan desarrollar proyectos en materia de turismo; no es competencia del fondo la implementación de programas de formación para el trabajo.
Si bien desde FONDETUR se realizan capacitaciones y convocatorias que tienen un componente de formación, estas estan sujetas a diferentes contextos y necesidades del momento, que se abordan para solucionar una problematica identificada, sin embargo, no es responsabilidad del fondo crear o implentar programas de formación.
Por lo anterior desde FONDETUR resulta imposible comprometerse con un indicador de este tipo. Asi mismo, se sugiere abordar el tema con el proceso que dentro del IDT es quien tiene esta misionalidad.
En el marco de implementación de la Estrategia de la Ruta de la Productividad se han adelantado alianzas con entidades como el SENA, y la Cámara de Comercio de Bogotá para ofertar programas de formación complementaria difigida a mujeres empresarias del sector turístico. Nota: Se establecen el número de mujeres en las columnas de metas. </t>
  </si>
  <si>
    <t>Actividad Concertada</t>
  </si>
  <si>
    <t>Lineamiento para el cumplimiento, que todo lo implementado desde mipg, que cada nivel jerárquico tenga su 50/50 un seguimietno a su implementación. Avances, retos y resultados de todo lo implementado desde esta estandarización ya desarrollada desde mipg.</t>
  </si>
  <si>
    <t>Sumatoria de medidas afirmativas ejecutadas para mantener un porcentaje mínimo de participación de mujeres en la contratación, en el marco del Decreto 332 de 2020.</t>
  </si>
  <si>
    <t>86 mujeres identificadas y caracterizadas 
83 mujeres en proceso de Formación</t>
  </si>
  <si>
    <t xml:space="preserve">Para el primer trimestre se trabajo en la planeación para la ejecución de la Ruta de la Productividad, por lo que no se repontan avances para este lapso de tiempo. </t>
  </si>
  <si>
    <t xml:space="preserve">En el marco de implementación de la estrategia Ruta de la Productividad, la cual esta dirigida a emprendimientos y empresarios del sector turístico interesados en formar y fortalecer sus procesos para ofertar servicios de calidad y competentes. 
Es este proceso reciben asesria en temas de formalización ye ingresan al proceso de formación, que cuenta con 3 módulos en los que se abordan temas de Cultura y Responsabilidad Turística, Desarrollo Empresarial y Promoción Turística, para posteriormente ser vinculados al proceso de fortalecimiento en el Ciculo Capital de Calidad Turística, con el poposito de contar con sellos de calidad en la prestación de servicios turísticos.  </t>
  </si>
  <si>
    <t>Se culminaron tres ciclos de formación de la Ruta de la Productividad beneficiando desde emprendedores hasta prestadores de servicios turísticos, algunos con más de 5 años de experiencia. Se escogieron los más sobresalientes (100% de horas cursadas y envío de entregables) para visibilizarlos en eventos como Vitritur, IV Encuentro de Glamping y alojamientos no tradicionales y RVMBO.</t>
  </si>
  <si>
    <t>Desde la entidad se está realizando la respectiva gestión con la Secretaría Distrital de Desarrollo Económico con énfasis en la atención a mujeres</t>
  </si>
  <si>
    <t>No se pudo concertar reunión con la SSDE .
En el Proyecto de Inversión se ha marcado dos trazadores presupuestales de impacto indirecto 132 PPD nuevo.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</si>
</sst>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 #,##0;[Red]\-&quot;$&quot;\ #,##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0,,"/>
    <numFmt numFmtId="165" formatCode="&quot;$&quot;#,##0"/>
    <numFmt numFmtId="166" formatCode="#.##000"/>
    <numFmt numFmtId="167" formatCode="_ * #,##0.00_ ;_ * \-#,##0.00_ ;_ * &quot;-&quot;??_ ;_ @_ "/>
    <numFmt numFmtId="168" formatCode="_(&quot;$&quot;* #,##0_);_(&quot;$&quot;* \(#,##0\);_(&quot;$&quot;* &quot;-&quot;??_);_(@_)"/>
    <numFmt numFmtId="169" formatCode="&quot;$&quot;#,##0.00"/>
    <numFmt numFmtId="170" formatCode="&quot;$&quot;#,##0_);[Red]\(&quot;$&quot;#,##0\)"/>
    <numFmt numFmtId="171" formatCode="_-&quot;$&quot;* #,##0.00_-;\-&quot;$&quot;* #,##0.00_-;_-&quot;$&quot;* &quot;-&quot;??_-;_-@_-"/>
    <numFmt numFmtId="172" formatCode="d/m/yyyy"/>
    <numFmt numFmtId="173" formatCode="0.0%"/>
    <numFmt numFmtId="174" formatCode="_-&quot;$&quot;\ * #,##0_-;\-&quot;$&quot;\ * #,##0_-;_-&quot;$&quot;\ * &quot;-&quot;??_-;_-@_-"/>
    <numFmt numFmtId="175" formatCode="&quot;$&quot;\ #,##0"/>
  </numFmts>
  <fonts count="74">
    <font>
      <sz val="11"/>
      <color theme="1"/>
      <name val="Calibri"/>
      <family val="2"/>
      <scheme val="minor"/>
    </font>
    <font>
      <sz val="11"/>
      <color theme="1"/>
      <name val="Calibri"/>
      <family val="2"/>
      <scheme val="minor"/>
    </font>
    <font>
      <u/>
      <sz val="11"/>
      <color theme="10"/>
      <name val="Calibri"/>
      <family val="2"/>
      <scheme val="minor"/>
    </font>
    <font>
      <sz val="10"/>
      <name val="Arial"/>
      <family val="2"/>
    </font>
    <font>
      <b/>
      <sz val="10"/>
      <name val="Arial"/>
      <family val="2"/>
    </font>
    <font>
      <u/>
      <sz val="10"/>
      <color indexed="12"/>
      <name val="Arial"/>
      <family val="2"/>
    </font>
    <font>
      <u/>
      <sz val="10"/>
      <name val="Arial"/>
      <family val="2"/>
    </font>
    <font>
      <sz val="10"/>
      <color theme="1"/>
      <name val="Arial"/>
      <family val="2"/>
    </font>
    <font>
      <sz val="10"/>
      <color rgb="FF000000"/>
      <name val="Arial"/>
      <family val="2"/>
    </font>
    <font>
      <u/>
      <sz val="10"/>
      <color theme="10"/>
      <name val="Arial"/>
      <family val="2"/>
    </font>
    <font>
      <b/>
      <sz val="10"/>
      <color theme="1"/>
      <name val="Arial"/>
      <family val="2"/>
    </font>
    <font>
      <sz val="1"/>
      <color indexed="8"/>
      <name val="Courier"/>
      <family val="3"/>
    </font>
    <font>
      <sz val="10"/>
      <color indexed="8"/>
      <name val="Arial"/>
      <family val="2"/>
    </font>
    <font>
      <u/>
      <sz val="11"/>
      <color theme="10"/>
      <name val="Arial"/>
      <family val="2"/>
    </font>
    <font>
      <u/>
      <sz val="10"/>
      <color rgb="FF0000FF"/>
      <name val="Arial"/>
      <family val="2"/>
    </font>
    <font>
      <sz val="11"/>
      <color rgb="FF000000"/>
      <name val="Calibri"/>
      <family val="2"/>
    </font>
    <font>
      <b/>
      <sz val="10"/>
      <color theme="0"/>
      <name val="Arial"/>
      <family val="2"/>
    </font>
    <font>
      <b/>
      <sz val="10"/>
      <color rgb="FF000000"/>
      <name val="Arial"/>
      <family val="2"/>
    </font>
    <font>
      <sz val="10"/>
      <color rgb="FFC00000"/>
      <name val="Arial"/>
      <family val="2"/>
    </font>
    <font>
      <u/>
      <sz val="10"/>
      <color theme="1"/>
      <name val="Arial"/>
      <family val="2"/>
    </font>
    <font>
      <sz val="10"/>
      <color rgb="FFFF0000"/>
      <name val="Arial"/>
      <family val="2"/>
    </font>
    <font>
      <b/>
      <u/>
      <sz val="10"/>
      <color rgb="FFFF0000"/>
      <name val="Arial"/>
      <family val="2"/>
    </font>
    <font>
      <u/>
      <sz val="10"/>
      <color rgb="FF000000"/>
      <name val="Arial"/>
      <family val="2"/>
    </font>
    <font>
      <sz val="11"/>
      <name val="Arial"/>
      <family val="2"/>
    </font>
    <font>
      <b/>
      <sz val="20"/>
      <name val="Arial"/>
      <family val="2"/>
    </font>
    <font>
      <b/>
      <sz val="10"/>
      <color rgb="FFFF0000"/>
      <name val="Arial"/>
      <family val="2"/>
    </font>
    <font>
      <sz val="9"/>
      <color rgb="FF000000"/>
      <name val="Arial"/>
      <family val="2"/>
    </font>
    <font>
      <sz val="11"/>
      <color rgb="FF000000"/>
      <name val="Arial"/>
      <family val="2"/>
    </font>
    <font>
      <b/>
      <sz val="11"/>
      <color rgb="FF000000"/>
      <name val="Arial"/>
      <family val="2"/>
    </font>
    <font>
      <sz val="12"/>
      <name val="Arial"/>
      <family val="2"/>
    </font>
    <font>
      <b/>
      <sz val="18"/>
      <color rgb="FF000000"/>
      <name val="Arial"/>
      <family val="2"/>
    </font>
    <font>
      <sz val="10"/>
      <color rgb="FF000000"/>
      <name val="Arial"/>
    </font>
    <font>
      <b/>
      <sz val="10"/>
      <color rgb="FF000000"/>
      <name val="Arial"/>
    </font>
    <font>
      <sz val="23"/>
      <color rgb="FF000000"/>
      <name val="Arial"/>
      <family val="2"/>
    </font>
    <font>
      <b/>
      <sz val="23"/>
      <color rgb="FF000000"/>
      <name val="Arial"/>
      <family val="2"/>
    </font>
    <font>
      <b/>
      <sz val="11"/>
      <name val="Arial"/>
      <family val="2"/>
    </font>
    <font>
      <sz val="10"/>
      <color rgb="FF2F75B5"/>
      <name val="Arial"/>
      <family val="2"/>
    </font>
    <font>
      <sz val="11"/>
      <color theme="1"/>
      <name val="Arial"/>
      <family val="2"/>
    </font>
    <font>
      <b/>
      <sz val="12"/>
      <color rgb="FF000000"/>
      <name val="Arial"/>
      <family val="2"/>
    </font>
    <font>
      <b/>
      <sz val="14"/>
      <color rgb="FF000000"/>
      <name val="Arial"/>
      <family val="2"/>
    </font>
    <font>
      <sz val="14"/>
      <color rgb="FF000000"/>
      <name val="Arial"/>
      <family val="2"/>
    </font>
    <font>
      <sz val="12"/>
      <color rgb="FF000000"/>
      <name val="Arial"/>
      <family val="2"/>
    </font>
    <font>
      <sz val="12"/>
      <color rgb="FF111111"/>
      <name val="Arial"/>
      <family val="2"/>
    </font>
    <font>
      <sz val="11"/>
      <color rgb="FF000000"/>
      <name val="Calibri, Sans-Serif"/>
    </font>
    <font>
      <b/>
      <sz val="11"/>
      <color rgb="FF000000"/>
      <name val="Calibri, Sans-Serif"/>
    </font>
    <font>
      <b/>
      <i/>
      <sz val="12"/>
      <color rgb="FF000000"/>
      <name val="Arial"/>
      <family val="2"/>
    </font>
    <font>
      <b/>
      <sz val="10"/>
      <color rgb="FF3F3F3F"/>
      <name val="Arial"/>
      <family val="2"/>
    </font>
    <font>
      <sz val="10"/>
      <color theme="0"/>
      <name val="Arial"/>
      <family val="2"/>
    </font>
    <font>
      <sz val="10"/>
      <name val="Gotham black"/>
    </font>
    <font>
      <sz val="10"/>
      <name val="Grotesk black"/>
    </font>
    <font>
      <sz val="11"/>
      <color rgb="FF000000"/>
      <name val="Times New Roman"/>
      <family val="1"/>
    </font>
    <font>
      <sz val="10"/>
      <color rgb="FF4472C4"/>
      <name val="Arial"/>
      <family val="2"/>
    </font>
    <font>
      <b/>
      <sz val="10"/>
      <color rgb="FFC65911"/>
      <name val="Arial"/>
      <family val="2"/>
    </font>
    <font>
      <i/>
      <sz val="10"/>
      <color rgb="FF000000"/>
      <name val="Arial"/>
      <family val="2"/>
    </font>
    <font>
      <sz val="11"/>
      <color rgb="FF000000"/>
      <name val="Arial"/>
    </font>
    <font>
      <sz val="23"/>
      <color rgb="FF000000"/>
      <name val="Arial"/>
    </font>
    <font>
      <b/>
      <sz val="11"/>
      <color rgb="FF000000"/>
      <name val="Arial"/>
    </font>
    <font>
      <b/>
      <sz val="23"/>
      <color rgb="FF000000"/>
      <name val="Arial"/>
    </font>
    <font>
      <sz val="10"/>
      <color rgb="FFE49EDD"/>
      <name val="Arial"/>
      <family val="2"/>
    </font>
    <font>
      <b/>
      <sz val="10"/>
      <color theme="1"/>
      <name val="Times New Roman"/>
      <family val="1"/>
    </font>
    <font>
      <sz val="10"/>
      <color theme="1"/>
      <name val="Times New Roman"/>
      <family val="1"/>
    </font>
    <font>
      <sz val="10"/>
      <color theme="5" tint="-0.249977111117893"/>
      <name val="Arial"/>
      <family val="2"/>
    </font>
    <font>
      <sz val="10"/>
      <color rgb="FF000000"/>
      <name val="Times New Roman"/>
      <family val="1"/>
    </font>
    <font>
      <sz val="11"/>
      <name val="Calibri"/>
      <family val="2"/>
      <scheme val="minor"/>
    </font>
    <font>
      <sz val="11"/>
      <name val="Times New Roman"/>
      <family val="1"/>
    </font>
    <font>
      <b/>
      <sz val="11"/>
      <color theme="0"/>
      <name val="Times New Roman"/>
      <family val="1"/>
    </font>
    <font>
      <b/>
      <sz val="11"/>
      <color theme="1"/>
      <name val="Times New Roman"/>
      <family val="1"/>
    </font>
    <font>
      <b/>
      <sz val="11"/>
      <name val="Times New Roman"/>
      <family val="1"/>
    </font>
    <font>
      <b/>
      <sz val="10"/>
      <color theme="0"/>
      <name val="Times New Roman"/>
      <family val="1"/>
    </font>
    <font>
      <b/>
      <sz val="10"/>
      <name val="Times New Roman"/>
      <family val="1"/>
    </font>
    <font>
      <sz val="11"/>
      <color theme="1"/>
      <name val="Arial"/>
    </font>
    <font>
      <sz val="11"/>
      <color theme="1"/>
      <name val="Calibri"/>
      <scheme val="minor"/>
    </font>
    <font>
      <sz val="11"/>
      <color theme="1"/>
      <name val="Times New Roman"/>
      <family val="1"/>
    </font>
    <font>
      <sz val="10"/>
      <name val="Times New Roman"/>
      <family val="1"/>
    </font>
  </fonts>
  <fills count="26">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7"/>
        <bgColor indexed="64"/>
      </patternFill>
    </fill>
    <fill>
      <patternFill patternType="solid">
        <fgColor theme="0"/>
        <bgColor indexed="64"/>
      </patternFill>
    </fill>
    <fill>
      <patternFill patternType="solid">
        <fgColor theme="2" tint="-0.499984740745262"/>
        <bgColor indexed="64"/>
      </patternFill>
    </fill>
    <fill>
      <patternFill patternType="solid">
        <fgColor rgb="FFED661B"/>
        <bgColor indexed="64"/>
      </patternFill>
    </fill>
    <fill>
      <patternFill patternType="solid">
        <fgColor rgb="FF0070C0"/>
        <bgColor indexed="64"/>
      </patternFill>
    </fill>
    <fill>
      <patternFill patternType="solid">
        <fgColor theme="9"/>
        <bgColor indexed="64"/>
      </patternFill>
    </fill>
    <fill>
      <patternFill patternType="solid">
        <fgColor theme="0"/>
        <bgColor theme="0"/>
      </patternFill>
    </fill>
    <fill>
      <patternFill patternType="solid">
        <fgColor rgb="FFFFFFFF"/>
        <bgColor indexed="64"/>
      </patternFill>
    </fill>
    <fill>
      <patternFill patternType="solid">
        <fgColor rgb="FFA500CC"/>
        <bgColor indexed="64"/>
      </patternFill>
    </fill>
    <fill>
      <patternFill patternType="solid">
        <fgColor theme="9" tint="0.79998168889431442"/>
        <bgColor indexed="64"/>
      </patternFill>
    </fill>
    <fill>
      <patternFill patternType="solid">
        <fgColor rgb="FF04E4DC"/>
        <bgColor indexed="64"/>
      </patternFill>
    </fill>
    <fill>
      <patternFill patternType="solid">
        <fgColor rgb="FFFAB305"/>
        <bgColor indexed="64"/>
      </patternFill>
    </fill>
    <fill>
      <patternFill patternType="solid">
        <fgColor theme="4" tint="-0.249977111117893"/>
        <bgColor indexed="64"/>
      </patternFill>
    </fill>
    <fill>
      <patternFill patternType="solid">
        <fgColor rgb="FFFF0000"/>
        <bgColor indexed="64"/>
      </patternFill>
    </fill>
    <fill>
      <patternFill patternType="solid">
        <fgColor theme="3" tint="0.499984740745262"/>
        <bgColor indexed="64"/>
      </patternFill>
    </fill>
    <fill>
      <patternFill patternType="solid">
        <fgColor rgb="FF04E4DC"/>
        <bgColor rgb="FF04E4DC"/>
      </patternFill>
    </fill>
    <fill>
      <patternFill patternType="solid">
        <fgColor theme="0"/>
        <bgColor rgb="FF000000"/>
      </patternFill>
    </fill>
    <fill>
      <patternFill patternType="solid">
        <fgColor theme="0"/>
        <bgColor rgb="FFFFFF00"/>
      </patternFill>
    </fill>
    <fill>
      <patternFill patternType="solid">
        <fgColor rgb="FF943CF5"/>
        <bgColor rgb="FF943CF5"/>
      </patternFill>
    </fill>
    <fill>
      <patternFill patternType="solid">
        <fgColor rgb="FFFAB305"/>
        <bgColor rgb="FFFAB305"/>
      </patternFill>
    </fill>
    <fill>
      <patternFill patternType="solid">
        <fgColor theme="0"/>
        <bgColor rgb="FFFFFFFF"/>
      </patternFill>
    </fill>
  </fills>
  <borders count="9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auto="1"/>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64"/>
      </left>
      <right/>
      <top style="medium">
        <color indexed="64"/>
      </top>
      <bottom style="thin">
        <color indexed="64"/>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auto="1"/>
      </right>
      <top style="thin">
        <color auto="1"/>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right style="thin">
        <color rgb="FF000000"/>
      </right>
      <top/>
      <bottom style="thin">
        <color rgb="FF000000"/>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rgb="FF000000"/>
      </left>
      <right style="thin">
        <color rgb="FF000000"/>
      </right>
      <top/>
      <bottom style="thin">
        <color rgb="FF000000"/>
      </bottom>
      <diagonal/>
    </border>
    <border>
      <left/>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rgb="FF000000"/>
      </right>
      <top/>
      <bottom style="thin">
        <color rgb="FF000000"/>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auto="1"/>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auto="1"/>
      </bottom>
      <diagonal/>
    </border>
    <border>
      <left style="medium">
        <color indexed="64"/>
      </left>
      <right/>
      <top/>
      <bottom style="medium">
        <color indexed="64"/>
      </bottom>
      <diagonal/>
    </border>
    <border>
      <left style="thin">
        <color indexed="64"/>
      </left>
      <right style="medium">
        <color indexed="64"/>
      </right>
      <top style="thin">
        <color auto="1"/>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thin">
        <color indexed="64"/>
      </right>
      <top style="thin">
        <color indexed="64"/>
      </top>
      <bottom style="thin">
        <color indexed="64"/>
      </bottom>
      <diagonal/>
    </border>
    <border>
      <left/>
      <right style="thin">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bottom/>
      <diagonal/>
    </border>
    <border>
      <left/>
      <right/>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rgb="FF000000"/>
      </right>
      <top style="medium">
        <color rgb="FF000000"/>
      </top>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s>
  <cellStyleXfs count="34">
    <xf numFmtId="0" fontId="0" fillId="0" borderId="0"/>
    <xf numFmtId="42" fontId="1" fillId="0" borderId="0" applyFont="0" applyFill="0" applyBorder="0" applyAlignment="0" applyProtection="0"/>
    <xf numFmtId="0" fontId="2" fillId="0" borderId="0" applyNumberFormat="0" applyFill="0" applyBorder="0" applyAlignment="0" applyProtection="0"/>
    <xf numFmtId="0" fontId="3" fillId="0" borderId="0"/>
    <xf numFmtId="9" fontId="1" fillId="0" borderId="0" applyFont="0" applyFill="0" applyBorder="0" applyAlignment="0" applyProtection="0"/>
    <xf numFmtId="0" fontId="5" fillId="0" borderId="0" applyNumberFormat="0" applyFill="0" applyBorder="0" applyAlignment="0" applyProtection="0">
      <alignment vertical="top"/>
      <protection locked="0"/>
    </xf>
    <xf numFmtId="43" fontId="1" fillId="0" borderId="0" applyFont="0" applyFill="0" applyBorder="0" applyAlignment="0" applyProtection="0"/>
    <xf numFmtId="166" fontId="11" fillId="0" borderId="0">
      <protection locked="0"/>
    </xf>
    <xf numFmtId="167" fontId="3" fillId="0" borderId="0" applyFont="0" applyFill="0" applyBorder="0" applyAlignment="0" applyProtection="0"/>
    <xf numFmtId="0" fontId="2" fillId="0" borderId="0" applyNumberFormat="0" applyFill="0" applyBorder="0" applyAlignment="0" applyProtection="0"/>
    <xf numFmtId="44" fontId="1" fillId="0" borderId="0" applyFont="0" applyFill="0" applyBorder="0" applyAlignment="0" applyProtection="0"/>
    <xf numFmtId="0" fontId="13" fillId="0" borderId="0" applyNumberFormat="0" applyFill="0" applyBorder="0" applyAlignment="0" applyProtection="0"/>
    <xf numFmtId="0" fontId="3" fillId="0" borderId="0"/>
    <xf numFmtId="0" fontId="3" fillId="0" borderId="0"/>
    <xf numFmtId="0" fontId="15" fillId="0" borderId="0"/>
    <xf numFmtId="0" fontId="15" fillId="0" borderId="0"/>
    <xf numFmtId="0" fontId="3" fillId="0" borderId="0"/>
    <xf numFmtId="41" fontId="1" fillId="0" borderId="0" applyFont="0" applyFill="0" applyBorder="0" applyAlignment="0" applyProtection="0"/>
    <xf numFmtId="171"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37" fillId="0" borderId="0"/>
    <xf numFmtId="0" fontId="2" fillId="0" borderId="0" applyNumberFormat="0" applyFill="0" applyBorder="0" applyAlignment="0" applyProtection="0"/>
    <xf numFmtId="0" fontId="3" fillId="0" borderId="0"/>
    <xf numFmtId="44" fontId="1" fillId="0" borderId="0" applyFont="0" applyFill="0" applyBorder="0" applyAlignment="0" applyProtection="0"/>
    <xf numFmtId="44" fontId="1" fillId="0" borderId="0" applyFont="0" applyFill="0" applyBorder="0" applyAlignment="0" applyProtection="0"/>
    <xf numFmtId="0" fontId="71" fillId="0" borderId="0"/>
    <xf numFmtId="0" fontId="1" fillId="0" borderId="0"/>
    <xf numFmtId="0" fontId="71" fillId="0" borderId="0"/>
    <xf numFmtId="9" fontId="71" fillId="0" borderId="0" applyFont="0" applyFill="0" applyBorder="0" applyAlignment="0" applyProtection="0"/>
    <xf numFmtId="0" fontId="71" fillId="0" borderId="0"/>
    <xf numFmtId="0" fontId="71" fillId="0" borderId="0"/>
    <xf numFmtId="0" fontId="71" fillId="0" borderId="0"/>
    <xf numFmtId="0" fontId="1" fillId="0" borderId="0"/>
  </cellStyleXfs>
  <cellXfs count="1036">
    <xf numFmtId="0" fontId="0" fillId="0" borderId="0" xfId="0"/>
    <xf numFmtId="0" fontId="3" fillId="0" borderId="7" xfId="3" applyBorder="1" applyAlignment="1">
      <alignment horizontal="left" vertical="top" wrapText="1"/>
    </xf>
    <xf numFmtId="0" fontId="3" fillId="0" borderId="7" xfId="0" applyFont="1" applyBorder="1" applyAlignment="1">
      <alignment horizontal="left" vertical="top" wrapText="1"/>
    </xf>
    <xf numFmtId="9" fontId="3" fillId="0" borderId="7" xfId="3" applyNumberFormat="1" applyBorder="1" applyAlignment="1">
      <alignment horizontal="left" vertical="top" wrapText="1"/>
    </xf>
    <xf numFmtId="0" fontId="7" fillId="0" borderId="7" xfId="0" applyFont="1" applyBorder="1" applyAlignment="1">
      <alignment horizontal="left" vertical="top" wrapText="1"/>
    </xf>
    <xf numFmtId="0" fontId="8" fillId="0" borderId="7" xfId="0" applyFont="1" applyBorder="1" applyAlignment="1">
      <alignment horizontal="left" vertical="top" wrapText="1"/>
    </xf>
    <xf numFmtId="0" fontId="7" fillId="0" borderId="7" xfId="3" applyFont="1" applyBorder="1" applyAlignment="1">
      <alignment horizontal="left" vertical="top" wrapText="1"/>
    </xf>
    <xf numFmtId="0" fontId="7" fillId="0" borderId="7" xfId="0" applyFont="1" applyBorder="1" applyAlignment="1">
      <alignment horizontal="left" vertical="center" wrapText="1"/>
    </xf>
    <xf numFmtId="0" fontId="3" fillId="0" borderId="7" xfId="0" applyFont="1" applyBorder="1" applyAlignment="1">
      <alignment vertical="center" wrapText="1"/>
    </xf>
    <xf numFmtId="0" fontId="4" fillId="5" borderId="27" xfId="16" applyFont="1" applyFill="1" applyBorder="1" applyAlignment="1">
      <alignment horizontal="center" vertical="center" wrapText="1"/>
    </xf>
    <xf numFmtId="0" fontId="4" fillId="5" borderId="28" xfId="16" applyFont="1" applyFill="1" applyBorder="1" applyAlignment="1">
      <alignment horizontal="center" vertical="center" wrapText="1"/>
    </xf>
    <xf numFmtId="0" fontId="4" fillId="5" borderId="29" xfId="16"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4" fillId="2" borderId="33" xfId="3" applyFont="1" applyFill="1" applyBorder="1" applyAlignment="1">
      <alignment horizontal="center" vertical="center" wrapText="1"/>
    </xf>
    <xf numFmtId="0" fontId="4" fillId="5" borderId="34" xfId="16" applyFont="1" applyFill="1" applyBorder="1" applyAlignment="1">
      <alignment horizontal="center" vertical="center" wrapText="1"/>
    </xf>
    <xf numFmtId="0" fontId="7" fillId="0" borderId="0" xfId="0" applyFont="1" applyAlignment="1">
      <alignment vertical="center"/>
    </xf>
    <xf numFmtId="0" fontId="8" fillId="0" borderId="7" xfId="0" applyFont="1" applyBorder="1" applyAlignment="1">
      <alignment vertical="center" wrapText="1"/>
    </xf>
    <xf numFmtId="0" fontId="4" fillId="0" borderId="7" xfId="0" applyFont="1" applyBorder="1" applyAlignment="1">
      <alignment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7" fillId="0" borderId="7" xfId="0" applyFont="1" applyBorder="1" applyAlignment="1">
      <alignment vertical="center" wrapText="1"/>
    </xf>
    <xf numFmtId="0" fontId="3" fillId="0" borderId="7" xfId="0" applyFont="1" applyBorder="1" applyAlignment="1">
      <alignment horizontal="center" vertical="center" wrapText="1"/>
    </xf>
    <xf numFmtId="0" fontId="3" fillId="0" borderId="7" xfId="0" applyFont="1" applyBorder="1" applyAlignment="1">
      <alignment vertical="top" wrapText="1"/>
    </xf>
    <xf numFmtId="0" fontId="3" fillId="0" borderId="7" xfId="0" applyFont="1" applyBorder="1" applyAlignment="1" applyProtection="1">
      <alignment horizontal="left" vertical="center" wrapText="1"/>
      <protection locked="0"/>
    </xf>
    <xf numFmtId="9" fontId="3" fillId="0" borderId="7" xfId="0" applyNumberFormat="1" applyFont="1" applyBorder="1" applyAlignment="1">
      <alignment horizontal="center" vertical="center" wrapText="1"/>
    </xf>
    <xf numFmtId="0" fontId="20" fillId="0" borderId="7" xfId="0" applyFont="1" applyBorder="1" applyAlignment="1">
      <alignment vertical="center" wrapText="1"/>
    </xf>
    <xf numFmtId="0" fontId="8" fillId="0" borderId="10" xfId="0" applyFont="1" applyBorder="1" applyAlignment="1">
      <alignment vertical="center" wrapText="1"/>
    </xf>
    <xf numFmtId="0" fontId="3" fillId="6" borderId="7" xfId="0" applyFont="1" applyFill="1" applyBorder="1" applyAlignment="1">
      <alignment vertical="center" wrapText="1"/>
    </xf>
    <xf numFmtId="0" fontId="8" fillId="0" borderId="10" xfId="0" applyFont="1" applyBorder="1" applyAlignment="1">
      <alignment wrapText="1"/>
    </xf>
    <xf numFmtId="0" fontId="8" fillId="0" borderId="15" xfId="0" applyFont="1" applyBorder="1" applyAlignment="1">
      <alignment wrapText="1"/>
    </xf>
    <xf numFmtId="0" fontId="8" fillId="0" borderId="15" xfId="0" applyFont="1" applyBorder="1" applyAlignment="1">
      <alignment vertical="center" wrapText="1"/>
    </xf>
    <xf numFmtId="0" fontId="7" fillId="0" borderId="7" xfId="0" applyFont="1" applyBorder="1" applyAlignment="1">
      <alignment vertical="top" wrapText="1"/>
    </xf>
    <xf numFmtId="0" fontId="3" fillId="0" borderId="7" xfId="0" applyFont="1" applyBorder="1" applyAlignment="1" applyProtection="1">
      <alignment vertical="center" wrapText="1"/>
      <protection locked="0"/>
    </xf>
    <xf numFmtId="0" fontId="4" fillId="0" borderId="7" xfId="0" applyFont="1" applyBorder="1" applyAlignment="1">
      <alignment horizontal="center" vertical="center" wrapText="1"/>
    </xf>
    <xf numFmtId="0" fontId="8" fillId="0" borderId="15" xfId="0" applyFont="1" applyBorder="1" applyAlignment="1">
      <alignment vertical="center"/>
    </xf>
    <xf numFmtId="0" fontId="3" fillId="3" borderId="7" xfId="0" applyFont="1" applyFill="1" applyBorder="1" applyAlignment="1">
      <alignment horizontal="center" vertical="center" wrapText="1"/>
    </xf>
    <xf numFmtId="0" fontId="7" fillId="0" borderId="0" xfId="0" applyFont="1" applyAlignment="1">
      <alignment vertical="center" wrapText="1"/>
    </xf>
    <xf numFmtId="0" fontId="3" fillId="0" borderId="0" xfId="0" applyFont="1" applyAlignment="1">
      <alignment vertical="center" wrapText="1"/>
    </xf>
    <xf numFmtId="0" fontId="7" fillId="6" borderId="0" xfId="0" applyFont="1" applyFill="1" applyAlignment="1" applyProtection="1">
      <alignment horizontal="center" vertical="center" wrapText="1"/>
      <protection locked="0"/>
    </xf>
    <xf numFmtId="0" fontId="16" fillId="8" borderId="7" xfId="3" applyFont="1" applyFill="1" applyBorder="1" applyAlignment="1">
      <alignment horizontal="center" vertical="center" wrapText="1"/>
    </xf>
    <xf numFmtId="0" fontId="16" fillId="9" borderId="7" xfId="0" applyFont="1" applyFill="1" applyBorder="1" applyAlignment="1" applyProtection="1">
      <alignment horizontal="center" vertical="center" wrapText="1"/>
      <protection locked="0"/>
    </xf>
    <xf numFmtId="0" fontId="7" fillId="6" borderId="0" xfId="0" applyFont="1" applyFill="1" applyAlignment="1" applyProtection="1">
      <alignment vertical="center" wrapText="1"/>
      <protection locked="0"/>
    </xf>
    <xf numFmtId="0" fontId="16" fillId="4" borderId="7" xfId="3" applyFont="1" applyFill="1" applyBorder="1" applyAlignment="1">
      <alignment horizontal="center" vertical="center" wrapText="1"/>
    </xf>
    <xf numFmtId="0" fontId="16" fillId="10" borderId="22" xfId="3" applyFont="1" applyFill="1" applyBorder="1" applyAlignment="1">
      <alignment horizontal="center" vertical="center" wrapText="1"/>
    </xf>
    <xf numFmtId="0" fontId="7" fillId="0" borderId="0" xfId="0" applyFont="1" applyAlignment="1">
      <alignment horizontal="center" vertical="top"/>
    </xf>
    <xf numFmtId="0" fontId="3" fillId="0" borderId="7" xfId="3" applyBorder="1" applyAlignment="1">
      <alignment vertical="top" wrapText="1"/>
    </xf>
    <xf numFmtId="0" fontId="3" fillId="0" borderId="7" xfId="3" applyBorder="1" applyAlignment="1">
      <alignment vertical="top"/>
    </xf>
    <xf numFmtId="14" fontId="3" fillId="0" borderId="7" xfId="3" applyNumberFormat="1" applyBorder="1" applyAlignment="1">
      <alignment vertical="top" wrapText="1"/>
    </xf>
    <xf numFmtId="0" fontId="3" fillId="0" borderId="7" xfId="3" applyBorder="1" applyAlignment="1">
      <alignment horizontal="center" vertical="top" wrapText="1"/>
    </xf>
    <xf numFmtId="0" fontId="7" fillId="0" borderId="7" xfId="0" applyFont="1" applyBorder="1" applyAlignment="1">
      <alignment horizontal="center" vertical="top"/>
    </xf>
    <xf numFmtId="0" fontId="8" fillId="0" borderId="7" xfId="0" applyFont="1" applyBorder="1" applyAlignment="1">
      <alignment vertical="top" wrapText="1"/>
    </xf>
    <xf numFmtId="0" fontId="7" fillId="0" borderId="0" xfId="0" applyFont="1" applyAlignment="1">
      <alignment vertical="top"/>
    </xf>
    <xf numFmtId="0" fontId="7" fillId="0" borderId="7" xfId="0" applyFont="1" applyBorder="1" applyAlignment="1">
      <alignment vertical="top"/>
    </xf>
    <xf numFmtId="172" fontId="7" fillId="0" borderId="7" xfId="0" applyNumberFormat="1" applyFont="1" applyBorder="1" applyAlignment="1">
      <alignment horizontal="center" vertical="top"/>
    </xf>
    <xf numFmtId="14" fontId="3" fillId="0" borderId="7" xfId="0" applyNumberFormat="1" applyFont="1" applyBorder="1" applyAlignment="1">
      <alignment vertical="top" wrapText="1"/>
    </xf>
    <xf numFmtId="1" fontId="7" fillId="0" borderId="7" xfId="0" applyNumberFormat="1" applyFont="1" applyBorder="1" applyAlignment="1">
      <alignment horizontal="center" vertical="top" wrapText="1"/>
    </xf>
    <xf numFmtId="0" fontId="7" fillId="0" borderId="7" xfId="0" applyFont="1" applyBorder="1" applyAlignment="1">
      <alignment horizontal="center" vertical="top" wrapText="1"/>
    </xf>
    <xf numFmtId="172" fontId="7" fillId="0" borderId="7" xfId="0" applyNumberFormat="1" applyFont="1" applyBorder="1" applyAlignment="1">
      <alignment horizontal="center" vertical="top" wrapText="1"/>
    </xf>
    <xf numFmtId="3" fontId="7" fillId="0" borderId="7" xfId="0" applyNumberFormat="1" applyFont="1" applyBorder="1" applyAlignment="1">
      <alignment horizontal="center" vertical="top" wrapText="1"/>
    </xf>
    <xf numFmtId="0" fontId="3" fillId="0" borderId="7" xfId="0" applyFont="1" applyBorder="1" applyAlignment="1">
      <alignment horizontal="center" vertical="top" wrapText="1"/>
    </xf>
    <xf numFmtId="3" fontId="7" fillId="11" borderId="7" xfId="0" applyNumberFormat="1" applyFont="1" applyFill="1" applyBorder="1" applyAlignment="1">
      <alignment vertical="top" wrapText="1"/>
    </xf>
    <xf numFmtId="3" fontId="7" fillId="11" borderId="7" xfId="0" applyNumberFormat="1" applyFont="1" applyFill="1" applyBorder="1" applyAlignment="1">
      <alignment horizontal="center" vertical="top" wrapText="1"/>
    </xf>
    <xf numFmtId="0" fontId="7" fillId="0" borderId="7" xfId="3" applyFont="1" applyBorder="1" applyAlignment="1">
      <alignment vertical="top" wrapText="1"/>
    </xf>
    <xf numFmtId="14" fontId="7" fillId="0" borderId="7" xfId="3" applyNumberFormat="1" applyFont="1" applyBorder="1" applyAlignment="1">
      <alignment vertical="top" wrapText="1"/>
    </xf>
    <xf numFmtId="14" fontId="7" fillId="0" borderId="7" xfId="0" applyNumberFormat="1" applyFont="1" applyBorder="1" applyAlignment="1">
      <alignment vertical="top" wrapText="1"/>
    </xf>
    <xf numFmtId="9" fontId="7" fillId="0" borderId="7" xfId="0" applyNumberFormat="1" applyFont="1" applyBorder="1" applyAlignment="1">
      <alignment horizontal="center" vertical="top" wrapText="1"/>
    </xf>
    <xf numFmtId="9" fontId="7" fillId="0" borderId="7" xfId="3" applyNumberFormat="1" applyFont="1" applyBorder="1" applyAlignment="1">
      <alignment horizontal="center" vertical="top" wrapText="1"/>
    </xf>
    <xf numFmtId="9" fontId="7" fillId="0" borderId="7" xfId="0" applyNumberFormat="1" applyFont="1" applyBorder="1" applyAlignment="1">
      <alignment horizontal="center" vertical="top"/>
    </xf>
    <xf numFmtId="0" fontId="7" fillId="0" borderId="7" xfId="3" applyFont="1" applyBorder="1" applyAlignment="1">
      <alignment horizontal="center" vertical="top" wrapText="1"/>
    </xf>
    <xf numFmtId="0" fontId="3" fillId="6" borderId="7" xfId="3" applyFill="1" applyBorder="1" applyAlignment="1">
      <alignment vertical="top" wrapText="1"/>
    </xf>
    <xf numFmtId="0" fontId="3" fillId="6" borderId="7" xfId="3" applyFill="1" applyBorder="1" applyAlignment="1">
      <alignment horizontal="center" vertical="top" wrapText="1"/>
    </xf>
    <xf numFmtId="14" fontId="3" fillId="6" borderId="7" xfId="3" applyNumberFormat="1" applyFill="1" applyBorder="1" applyAlignment="1">
      <alignment vertical="top" wrapText="1"/>
    </xf>
    <xf numFmtId="9" fontId="3" fillId="6" borderId="7" xfId="3" applyNumberFormat="1" applyFill="1" applyBorder="1" applyAlignment="1">
      <alignment vertical="top" wrapText="1"/>
    </xf>
    <xf numFmtId="9" fontId="3" fillId="0" borderId="7" xfId="3" applyNumberFormat="1" applyBorder="1" applyAlignment="1">
      <alignment horizontal="center" vertical="top" wrapText="1"/>
    </xf>
    <xf numFmtId="0" fontId="3" fillId="0" borderId="7" xfId="5" applyFont="1" applyFill="1" applyBorder="1" applyAlignment="1" applyProtection="1">
      <alignment vertical="top" wrapText="1"/>
    </xf>
    <xf numFmtId="0" fontId="3" fillId="0" borderId="7" xfId="4" applyNumberFormat="1" applyFont="1" applyFill="1" applyBorder="1" applyAlignment="1">
      <alignment horizontal="center" vertical="top" wrapText="1"/>
    </xf>
    <xf numFmtId="9" fontId="3" fillId="0" borderId="7" xfId="3" applyNumberFormat="1" applyBorder="1" applyAlignment="1">
      <alignment vertical="top" wrapText="1"/>
    </xf>
    <xf numFmtId="9" fontId="3" fillId="0" borderId="7" xfId="0" applyNumberFormat="1" applyFont="1" applyBorder="1" applyAlignment="1">
      <alignment horizontal="center" vertical="top" wrapText="1"/>
    </xf>
    <xf numFmtId="10" fontId="7" fillId="0" borderId="7" xfId="0" applyNumberFormat="1" applyFont="1" applyBorder="1" applyAlignment="1">
      <alignment horizontal="center" vertical="top"/>
    </xf>
    <xf numFmtId="173" fontId="7" fillId="0" borderId="7" xfId="0" applyNumberFormat="1" applyFont="1" applyBorder="1" applyAlignment="1">
      <alignment horizontal="center" vertical="top"/>
    </xf>
    <xf numFmtId="0" fontId="3" fillId="0" borderId="7" xfId="0" applyFont="1" applyBorder="1" applyAlignment="1">
      <alignment vertical="top"/>
    </xf>
    <xf numFmtId="0" fontId="7" fillId="11" borderId="7" xfId="0" applyFont="1" applyFill="1" applyBorder="1" applyAlignment="1">
      <alignment horizontal="center" vertical="top" wrapText="1"/>
    </xf>
    <xf numFmtId="9" fontId="3" fillId="12" borderId="7" xfId="3" applyNumberFormat="1" applyFill="1" applyBorder="1" applyAlignment="1">
      <alignment horizontal="left" vertical="top" wrapText="1"/>
    </xf>
    <xf numFmtId="9" fontId="3" fillId="6" borderId="7" xfId="3" applyNumberFormat="1" applyFill="1" applyBorder="1" applyAlignment="1">
      <alignment horizontal="center" vertical="top" wrapText="1"/>
    </xf>
    <xf numFmtId="0" fontId="7" fillId="0" borderId="0" xfId="0" applyFont="1" applyAlignment="1">
      <alignment horizontal="left" vertical="center" wrapText="1"/>
    </xf>
    <xf numFmtId="0" fontId="7" fillId="0" borderId="7" xfId="0" applyFont="1" applyBorder="1" applyAlignment="1" applyProtection="1">
      <alignment vertical="center" wrapText="1"/>
      <protection hidden="1"/>
    </xf>
    <xf numFmtId="0" fontId="7" fillId="0" borderId="7" xfId="0" applyFont="1" applyBorder="1" applyAlignment="1" applyProtection="1">
      <alignment horizontal="left" vertical="center" wrapText="1"/>
      <protection hidden="1"/>
    </xf>
    <xf numFmtId="0" fontId="7" fillId="0" borderId="7" xfId="0" applyFont="1" applyBorder="1" applyAlignment="1" applyProtection="1">
      <alignment horizontal="center" vertical="center"/>
      <protection hidden="1"/>
    </xf>
    <xf numFmtId="0" fontId="7" fillId="0" borderId="7" xfId="0" applyFont="1" applyBorder="1" applyAlignment="1" applyProtection="1">
      <alignment horizontal="center" vertical="center"/>
      <protection locked="0"/>
    </xf>
    <xf numFmtId="0" fontId="7" fillId="0" borderId="19"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7" xfId="0" applyFont="1" applyBorder="1" applyAlignment="1" applyProtection="1">
      <alignment vertical="center" wrapText="1"/>
      <protection locked="0"/>
    </xf>
    <xf numFmtId="0" fontId="7" fillId="6" borderId="7" xfId="0" applyFont="1" applyFill="1" applyBorder="1" applyAlignment="1" applyProtection="1">
      <alignment vertical="center" wrapText="1"/>
      <protection locked="0"/>
    </xf>
    <xf numFmtId="0" fontId="7" fillId="0" borderId="43" xfId="0" applyFont="1" applyBorder="1" applyAlignment="1" applyProtection="1">
      <alignment horizontal="left" vertical="center" wrapText="1"/>
      <protection locked="0"/>
    </xf>
    <xf numFmtId="0" fontId="7" fillId="0" borderId="19"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horizontal="left" vertical="center" wrapText="1"/>
      <protection hidden="1"/>
    </xf>
    <xf numFmtId="0" fontId="4" fillId="2" borderId="8" xfId="3" applyFont="1" applyFill="1" applyBorder="1" applyAlignment="1">
      <alignment vertical="center" wrapText="1"/>
    </xf>
    <xf numFmtId="0" fontId="4" fillId="2" borderId="16" xfId="3" applyFont="1" applyFill="1" applyBorder="1" applyAlignment="1">
      <alignment vertical="center" wrapText="1"/>
    </xf>
    <xf numFmtId="0" fontId="4" fillId="2" borderId="0" xfId="3" applyFont="1" applyFill="1" applyAlignment="1">
      <alignment vertical="center" wrapText="1"/>
    </xf>
    <xf numFmtId="0" fontId="10" fillId="5" borderId="5" xfId="0" applyFont="1" applyFill="1" applyBorder="1" applyAlignment="1">
      <alignment horizontal="center" vertical="center" wrapText="1"/>
    </xf>
    <xf numFmtId="10" fontId="10" fillId="5" borderId="5" xfId="0" applyNumberFormat="1" applyFont="1" applyFill="1" applyBorder="1" applyAlignment="1">
      <alignment horizontal="center" vertical="center" wrapText="1"/>
    </xf>
    <xf numFmtId="0" fontId="4" fillId="2" borderId="27" xfId="3" applyFont="1" applyFill="1" applyBorder="1" applyAlignment="1">
      <alignment vertical="center" wrapText="1"/>
    </xf>
    <xf numFmtId="0" fontId="4" fillId="2" borderId="28" xfId="0" applyFont="1" applyFill="1" applyBorder="1" applyAlignment="1">
      <alignment vertical="center" wrapText="1"/>
    </xf>
    <xf numFmtId="0" fontId="4" fillId="2" borderId="48" xfId="0" applyFont="1" applyFill="1" applyBorder="1" applyAlignment="1">
      <alignment vertical="center" wrapText="1"/>
    </xf>
    <xf numFmtId="0" fontId="4" fillId="2" borderId="28" xfId="3" applyFont="1" applyFill="1" applyBorder="1" applyAlignment="1">
      <alignment horizontal="center" vertical="center" wrapText="1"/>
    </xf>
    <xf numFmtId="0" fontId="4" fillId="2" borderId="31" xfId="3" applyFont="1" applyFill="1" applyBorder="1" applyAlignment="1">
      <alignment vertical="center" wrapText="1"/>
    </xf>
    <xf numFmtId="0" fontId="4" fillId="5" borderId="16" xfId="16" applyFont="1" applyFill="1" applyBorder="1" applyAlignment="1">
      <alignment horizontal="center" wrapText="1"/>
    </xf>
    <xf numFmtId="0" fontId="4" fillId="5" borderId="3" xfId="16" applyFont="1" applyFill="1" applyBorder="1" applyAlignment="1">
      <alignment horizontal="center" wrapText="1"/>
    </xf>
    <xf numFmtId="0" fontId="4" fillId="5" borderId="12" xfId="16" applyFont="1" applyFill="1" applyBorder="1" applyAlignment="1">
      <alignment horizontal="center" wrapText="1"/>
    </xf>
    <xf numFmtId="0" fontId="4" fillId="5" borderId="16" xfId="16" applyFont="1" applyFill="1" applyBorder="1" applyAlignment="1">
      <alignment horizontal="center" vertical="center" wrapText="1"/>
    </xf>
    <xf numFmtId="10" fontId="4" fillId="5" borderId="3" xfId="16" applyNumberFormat="1" applyFont="1" applyFill="1" applyBorder="1" applyAlignment="1">
      <alignment horizontal="center" vertical="center" wrapText="1"/>
    </xf>
    <xf numFmtId="0" fontId="4" fillId="5" borderId="3" xfId="16" applyFont="1" applyFill="1" applyBorder="1" applyAlignment="1">
      <alignment horizontal="center" vertical="center" wrapText="1"/>
    </xf>
    <xf numFmtId="0" fontId="4" fillId="5" borderId="16" xfId="16" applyFont="1" applyFill="1" applyBorder="1" applyAlignment="1">
      <alignment vertical="center" wrapText="1"/>
    </xf>
    <xf numFmtId="0" fontId="4" fillId="5" borderId="3" xfId="16" applyFont="1" applyFill="1" applyBorder="1" applyAlignment="1">
      <alignment vertical="center" wrapText="1"/>
    </xf>
    <xf numFmtId="0" fontId="4" fillId="5" borderId="12" xfId="16" applyFont="1" applyFill="1" applyBorder="1" applyAlignment="1">
      <alignment vertical="center" wrapText="1"/>
    </xf>
    <xf numFmtId="0" fontId="4" fillId="5" borderId="24" xfId="16" applyFont="1" applyFill="1" applyBorder="1" applyAlignment="1">
      <alignment vertical="center" wrapText="1"/>
    </xf>
    <xf numFmtId="0" fontId="4" fillId="5" borderId="49" xfId="16" applyFont="1" applyFill="1" applyBorder="1" applyAlignment="1">
      <alignment horizontal="center" vertical="center" wrapText="1"/>
    </xf>
    <xf numFmtId="0" fontId="4" fillId="5" borderId="24" xfId="16" applyFont="1" applyFill="1" applyBorder="1" applyAlignment="1">
      <alignment horizontal="center" vertical="center" wrapText="1"/>
    </xf>
    <xf numFmtId="0" fontId="4" fillId="5" borderId="63" xfId="16" applyFont="1" applyFill="1" applyBorder="1" applyAlignment="1">
      <alignment vertical="center" wrapText="1"/>
    </xf>
    <xf numFmtId="0" fontId="4" fillId="5" borderId="64" xfId="16" applyFont="1" applyFill="1" applyBorder="1" applyAlignment="1">
      <alignment vertical="center" wrapText="1"/>
    </xf>
    <xf numFmtId="0" fontId="4" fillId="5" borderId="65" xfId="16" applyFont="1" applyFill="1" applyBorder="1" applyAlignment="1">
      <alignment vertical="center" wrapText="1"/>
    </xf>
    <xf numFmtId="0" fontId="4" fillId="2" borderId="9" xfId="3" applyFont="1" applyFill="1" applyBorder="1" applyAlignment="1">
      <alignment vertical="center" wrapText="1"/>
    </xf>
    <xf numFmtId="0" fontId="4" fillId="2" borderId="13" xfId="3" applyFont="1" applyFill="1" applyBorder="1" applyAlignment="1">
      <alignment vertical="center" wrapText="1"/>
    </xf>
    <xf numFmtId="0" fontId="4" fillId="2" borderId="35" xfId="0" applyFont="1" applyFill="1" applyBorder="1" applyAlignment="1">
      <alignment vertical="center" wrapText="1"/>
    </xf>
    <xf numFmtId="0" fontId="4" fillId="2" borderId="66" xfId="0" applyFont="1" applyFill="1" applyBorder="1" applyAlignment="1">
      <alignment vertical="center" wrapText="1"/>
    </xf>
    <xf numFmtId="0" fontId="4" fillId="2" borderId="67" xfId="3" applyFont="1" applyFill="1" applyBorder="1" applyAlignment="1">
      <alignment horizontal="center" vertical="center" wrapText="1"/>
    </xf>
    <xf numFmtId="0" fontId="4" fillId="2" borderId="8" xfId="0" applyFont="1" applyFill="1" applyBorder="1" applyAlignment="1">
      <alignment vertical="center" wrapText="1"/>
    </xf>
    <xf numFmtId="0" fontId="4" fillId="5" borderId="25" xfId="16" applyFont="1" applyFill="1" applyBorder="1" applyAlignment="1">
      <alignment horizontal="center" wrapText="1"/>
    </xf>
    <xf numFmtId="0" fontId="4" fillId="5" borderId="7" xfId="16" applyFont="1" applyFill="1" applyBorder="1" applyAlignment="1">
      <alignment horizontal="center" wrapText="1"/>
    </xf>
    <xf numFmtId="0" fontId="4" fillId="5" borderId="22" xfId="16" applyFont="1" applyFill="1" applyBorder="1" applyAlignment="1">
      <alignment horizontal="center" wrapText="1"/>
    </xf>
    <xf numFmtId="0" fontId="4" fillId="5" borderId="25" xfId="16" applyFont="1" applyFill="1" applyBorder="1" applyAlignment="1">
      <alignment vertical="center" wrapText="1"/>
    </xf>
    <xf numFmtId="10" fontId="4" fillId="5" borderId="7" xfId="16" applyNumberFormat="1" applyFont="1" applyFill="1" applyBorder="1" applyAlignment="1">
      <alignment vertical="center" wrapText="1"/>
    </xf>
    <xf numFmtId="0" fontId="4" fillId="5" borderId="7" xfId="16" applyFont="1" applyFill="1" applyBorder="1" applyAlignment="1">
      <alignment vertical="center" wrapText="1"/>
    </xf>
    <xf numFmtId="0" fontId="4" fillId="5" borderId="22" xfId="16" applyFont="1" applyFill="1" applyBorder="1" applyAlignment="1">
      <alignment vertical="center" wrapText="1"/>
    </xf>
    <xf numFmtId="0" fontId="4" fillId="5" borderId="26" xfId="16" applyFont="1" applyFill="1" applyBorder="1" applyAlignment="1">
      <alignment vertical="center" wrapText="1"/>
    </xf>
    <xf numFmtId="0" fontId="4" fillId="5" borderId="19" xfId="16" applyFont="1" applyFill="1" applyBorder="1" applyAlignment="1">
      <alignment horizontal="center" vertical="center" wrapText="1"/>
    </xf>
    <xf numFmtId="0" fontId="4" fillId="5" borderId="7" xfId="16" applyFont="1" applyFill="1" applyBorder="1" applyAlignment="1">
      <alignment horizontal="center" vertical="center" wrapText="1"/>
    </xf>
    <xf numFmtId="0" fontId="4" fillId="5" borderId="26" xfId="16" applyFont="1" applyFill="1" applyBorder="1" applyAlignment="1">
      <alignment horizontal="center" vertical="center" wrapText="1"/>
    </xf>
    <xf numFmtId="0" fontId="4" fillId="5" borderId="9" xfId="16" applyFont="1" applyFill="1" applyBorder="1" applyAlignment="1">
      <alignment vertical="center" wrapText="1"/>
    </xf>
    <xf numFmtId="0" fontId="4" fillId="5" borderId="8" xfId="16" applyFont="1" applyFill="1" applyBorder="1" applyAlignment="1">
      <alignment vertical="center" wrapText="1"/>
    </xf>
    <xf numFmtId="0" fontId="4" fillId="5" borderId="13" xfId="16" applyFont="1" applyFill="1" applyBorder="1" applyAlignment="1">
      <alignment vertical="center" wrapText="1"/>
    </xf>
    <xf numFmtId="0" fontId="4" fillId="5" borderId="68" xfId="16" applyFont="1" applyFill="1" applyBorder="1" applyAlignment="1">
      <alignment vertical="center" wrapText="1"/>
    </xf>
    <xf numFmtId="0" fontId="3" fillId="0" borderId="0" xfId="0" applyFont="1" applyAlignment="1">
      <alignment horizontal="left" vertical="center" wrapText="1"/>
    </xf>
    <xf numFmtId="0" fontId="8" fillId="0" borderId="15" xfId="0" applyFont="1" applyBorder="1" applyAlignment="1">
      <alignment horizontal="center" vertical="center" wrapText="1"/>
    </xf>
    <xf numFmtId="0" fontId="2" fillId="0" borderId="7" xfId="22" applyFill="1" applyBorder="1" applyAlignment="1">
      <alignment vertical="center" wrapText="1"/>
    </xf>
    <xf numFmtId="0" fontId="8" fillId="0" borderId="10" xfId="0" applyFont="1" applyBorder="1" applyAlignment="1">
      <alignment horizontal="center" vertical="center" wrapText="1"/>
    </xf>
    <xf numFmtId="0" fontId="3" fillId="6" borderId="0" xfId="0" applyFont="1" applyFill="1" applyAlignment="1">
      <alignment horizontal="left" vertical="center" wrapText="1"/>
    </xf>
    <xf numFmtId="9" fontId="8" fillId="0" borderId="7" xfId="0" applyNumberFormat="1" applyFont="1" applyBorder="1" applyAlignment="1">
      <alignment vertical="center" wrapText="1"/>
    </xf>
    <xf numFmtId="0" fontId="20" fillId="0" borderId="7" xfId="0" applyFont="1" applyBorder="1" applyAlignment="1">
      <alignment horizontal="center" vertical="center" wrapText="1"/>
    </xf>
    <xf numFmtId="10" fontId="7" fillId="0" borderId="0" xfId="0" applyNumberFormat="1" applyFont="1" applyAlignment="1">
      <alignment vertical="center" wrapText="1"/>
    </xf>
    <xf numFmtId="0" fontId="3"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3" fillId="6" borderId="0" xfId="0" applyFont="1" applyFill="1" applyAlignment="1">
      <alignment horizontal="center" vertical="center" wrapText="1"/>
    </xf>
    <xf numFmtId="0" fontId="3" fillId="6" borderId="0" xfId="0" applyFont="1" applyFill="1" applyAlignment="1">
      <alignment vertical="center" wrapText="1"/>
    </xf>
    <xf numFmtId="0" fontId="3" fillId="0" borderId="67" xfId="0" applyFont="1" applyBorder="1" applyAlignment="1">
      <alignment horizontal="center" vertical="center" wrapText="1"/>
    </xf>
    <xf numFmtId="0" fontId="3" fillId="0" borderId="67" xfId="0" applyFont="1" applyBorder="1" applyAlignment="1">
      <alignment horizontal="left" vertical="center" wrapText="1"/>
    </xf>
    <xf numFmtId="0" fontId="17" fillId="13" borderId="18" xfId="0" applyFont="1" applyFill="1" applyBorder="1" applyAlignment="1" applyProtection="1">
      <alignment horizontal="center" vertical="center" wrapText="1"/>
      <protection locked="0"/>
    </xf>
    <xf numFmtId="0" fontId="4" fillId="13" borderId="7" xfId="0" applyFont="1" applyFill="1" applyBorder="1" applyAlignment="1" applyProtection="1">
      <alignment horizontal="center" vertical="center" wrapText="1"/>
      <protection locked="0"/>
    </xf>
    <xf numFmtId="0" fontId="17" fillId="13" borderId="7" xfId="0" applyFont="1" applyFill="1" applyBorder="1" applyAlignment="1" applyProtection="1">
      <alignment horizontal="center" vertical="center" wrapText="1"/>
      <protection locked="0"/>
    </xf>
    <xf numFmtId="0" fontId="8" fillId="13" borderId="7" xfId="0" applyFont="1" applyFill="1" applyBorder="1" applyAlignment="1" applyProtection="1">
      <alignment horizontal="center" vertical="center" wrapText="1"/>
      <protection locked="0"/>
    </xf>
    <xf numFmtId="0" fontId="4" fillId="0" borderId="0" xfId="0" applyFont="1" applyAlignment="1">
      <alignment horizontal="center" vertical="center" wrapText="1"/>
    </xf>
    <xf numFmtId="0" fontId="4" fillId="0" borderId="7"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14" fontId="7" fillId="0" borderId="7" xfId="0" applyNumberFormat="1" applyFont="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locked="0"/>
    </xf>
    <xf numFmtId="9" fontId="8" fillId="0" borderId="7" xfId="19"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8" fillId="0" borderId="10" xfId="0" applyFont="1" applyBorder="1" applyAlignment="1">
      <alignment horizontal="left" vertical="center" wrapText="1"/>
    </xf>
    <xf numFmtId="0" fontId="7" fillId="3" borderId="7" xfId="0" applyFont="1" applyFill="1" applyBorder="1" applyAlignment="1" applyProtection="1">
      <alignment horizontal="center" vertical="center" wrapText="1"/>
      <protection locked="0"/>
    </xf>
    <xf numFmtId="9" fontId="8" fillId="0" borderId="7" xfId="19"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7" fillId="6"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hidden="1"/>
    </xf>
    <xf numFmtId="9" fontId="7" fillId="0" borderId="7" xfId="0" applyNumberFormat="1" applyFont="1" applyBorder="1" applyAlignment="1" applyProtection="1">
      <alignment horizontal="center" vertical="center" wrapText="1"/>
      <protection locked="0"/>
    </xf>
    <xf numFmtId="0" fontId="3" fillId="6" borderId="7" xfId="0" applyFont="1" applyFill="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hidden="1"/>
    </xf>
    <xf numFmtId="0" fontId="20" fillId="0" borderId="7" xfId="0" applyFont="1" applyBorder="1" applyAlignment="1" applyProtection="1">
      <alignment horizontal="center" vertical="center" wrapText="1"/>
      <protection locked="0"/>
    </xf>
    <xf numFmtId="0" fontId="3" fillId="12" borderId="7" xfId="0" applyFont="1" applyFill="1" applyBorder="1" applyAlignment="1">
      <alignment horizontal="center" vertical="center" wrapText="1"/>
    </xf>
    <xf numFmtId="0" fontId="7" fillId="0" borderId="20" xfId="0" applyFont="1" applyBorder="1" applyAlignment="1" applyProtection="1">
      <alignment horizontal="center" vertical="center" wrapText="1"/>
      <protection locked="0"/>
    </xf>
    <xf numFmtId="0" fontId="3" fillId="0" borderId="7" xfId="0" applyFont="1" applyBorder="1" applyAlignment="1" applyProtection="1">
      <alignment vertical="center" wrapText="1"/>
      <protection hidden="1"/>
    </xf>
    <xf numFmtId="0" fontId="3" fillId="0" borderId="0" xfId="0" applyFont="1" applyAlignment="1" applyProtection="1">
      <alignment horizontal="left" vertical="center" wrapText="1"/>
      <protection hidden="1"/>
    </xf>
    <xf numFmtId="14" fontId="3" fillId="0" borderId="7" xfId="0" applyNumberFormat="1" applyFont="1" applyBorder="1" applyAlignment="1" applyProtection="1">
      <alignment horizontal="center" vertical="center" wrapText="1"/>
      <protection hidden="1"/>
    </xf>
    <xf numFmtId="0" fontId="3" fillId="0" borderId="19" xfId="0" applyFont="1" applyBorder="1" applyAlignment="1" applyProtection="1">
      <alignment horizontal="left" vertical="center" wrapText="1"/>
      <protection locked="0"/>
    </xf>
    <xf numFmtId="9" fontId="3" fillId="0" borderId="7" xfId="0" applyNumberFormat="1" applyFont="1" applyBorder="1" applyAlignment="1" applyProtection="1">
      <alignment horizontal="center" vertical="center" wrapText="1"/>
      <protection hidden="1"/>
    </xf>
    <xf numFmtId="9" fontId="3" fillId="0" borderId="7" xfId="0" applyNumberFormat="1" applyFont="1" applyBorder="1" applyAlignment="1" applyProtection="1">
      <alignment horizontal="center" vertical="center" wrapText="1"/>
      <protection locked="0"/>
    </xf>
    <xf numFmtId="14" fontId="7" fillId="0" borderId="7" xfId="0" applyNumberFormat="1" applyFont="1" applyBorder="1" applyAlignment="1" applyProtection="1">
      <alignment horizontal="center" vertical="center" wrapText="1"/>
      <protection locked="0"/>
    </xf>
    <xf numFmtId="0" fontId="3" fillId="6" borderId="7" xfId="0" applyFont="1" applyFill="1" applyBorder="1" applyAlignment="1" applyProtection="1">
      <alignment horizontal="center" vertical="center" wrapText="1"/>
      <protection hidden="1"/>
    </xf>
    <xf numFmtId="0" fontId="3" fillId="6" borderId="7" xfId="0" applyFont="1" applyFill="1" applyBorder="1" applyAlignment="1" applyProtection="1">
      <alignment horizontal="center" vertical="center" wrapText="1"/>
      <protection locked="0"/>
    </xf>
    <xf numFmtId="14" fontId="3" fillId="6" borderId="7" xfId="0" applyNumberFormat="1" applyFont="1" applyFill="1" applyBorder="1" applyAlignment="1" applyProtection="1">
      <alignment horizontal="center" vertical="center" wrapText="1"/>
      <protection locked="0"/>
    </xf>
    <xf numFmtId="0" fontId="3" fillId="6" borderId="7" xfId="0" applyFont="1" applyFill="1" applyBorder="1" applyAlignment="1" applyProtection="1">
      <alignment vertical="center" wrapText="1"/>
      <protection locked="0"/>
    </xf>
    <xf numFmtId="0" fontId="7" fillId="0" borderId="0" xfId="0" applyFont="1" applyAlignment="1" applyProtection="1">
      <alignment horizontal="center" vertical="center" wrapText="1"/>
      <protection locked="0"/>
    </xf>
    <xf numFmtId="0" fontId="8" fillId="6" borderId="7" xfId="0" applyFont="1" applyFill="1" applyBorder="1" applyAlignment="1" applyProtection="1">
      <alignment horizontal="center" vertical="center" wrapText="1"/>
      <protection locked="0"/>
    </xf>
    <xf numFmtId="9" fontId="8" fillId="6" borderId="7" xfId="0" applyNumberFormat="1" applyFont="1" applyFill="1" applyBorder="1" applyAlignment="1" applyProtection="1">
      <alignment horizontal="center" vertical="center" wrapText="1"/>
      <protection hidden="1"/>
    </xf>
    <xf numFmtId="9" fontId="3" fillId="12" borderId="7" xfId="0" applyNumberFormat="1" applyFont="1" applyFill="1" applyBorder="1" applyAlignment="1">
      <alignment horizontal="center" vertical="center" wrapText="1"/>
    </xf>
    <xf numFmtId="9" fontId="8" fillId="6" borderId="7" xfId="0" applyNumberFormat="1" applyFont="1" applyFill="1" applyBorder="1" applyAlignment="1" applyProtection="1">
      <alignment horizontal="center" vertical="center" wrapText="1"/>
      <protection locked="0"/>
    </xf>
    <xf numFmtId="0" fontId="3" fillId="14" borderId="7" xfId="0" applyFont="1" applyFill="1" applyBorder="1" applyAlignment="1" applyProtection="1">
      <alignment horizontal="left" vertical="center" wrapText="1"/>
      <protection locked="0"/>
    </xf>
    <xf numFmtId="3" fontId="3" fillId="14" borderId="7" xfId="0" applyNumberFormat="1" applyFont="1" applyFill="1" applyBorder="1" applyAlignment="1" applyProtection="1">
      <alignment horizontal="center" vertical="center" wrapText="1"/>
      <protection locked="0"/>
    </xf>
    <xf numFmtId="0" fontId="3" fillId="14" borderId="7" xfId="0" applyFont="1" applyFill="1" applyBorder="1" applyAlignment="1" applyProtection="1">
      <alignment horizontal="center" vertical="center" wrapText="1"/>
      <protection locked="0"/>
    </xf>
    <xf numFmtId="0" fontId="3" fillId="14" borderId="7" xfId="0" applyFont="1" applyFill="1" applyBorder="1" applyAlignment="1" applyProtection="1">
      <alignment vertical="center" wrapText="1"/>
      <protection locked="0"/>
    </xf>
    <xf numFmtId="0" fontId="4" fillId="0" borderId="7" xfId="0" applyFont="1" applyBorder="1" applyAlignment="1" applyProtection="1">
      <alignment horizontal="center" vertical="center" wrapText="1"/>
      <protection hidden="1"/>
    </xf>
    <xf numFmtId="0" fontId="3" fillId="0" borderId="0" xfId="0" applyFont="1" applyAlignment="1" applyProtection="1">
      <alignment vertical="center" wrapText="1"/>
      <protection locked="0"/>
    </xf>
    <xf numFmtId="3" fontId="3" fillId="0" borderId="7" xfId="0" applyNumberFormat="1" applyFont="1" applyBorder="1" applyAlignment="1">
      <alignment vertical="center" wrapText="1"/>
    </xf>
    <xf numFmtId="0" fontId="8" fillId="12" borderId="19" xfId="0" applyFont="1" applyFill="1" applyBorder="1" applyAlignment="1">
      <alignment vertical="center" wrapText="1"/>
    </xf>
    <xf numFmtId="0" fontId="4" fillId="0" borderId="10" xfId="0" applyFont="1" applyBorder="1" applyAlignment="1" applyProtection="1">
      <alignment horizontal="center" vertical="center" wrapText="1"/>
      <protection locked="0"/>
    </xf>
    <xf numFmtId="0" fontId="46" fillId="0" borderId="7" xfId="0" applyFont="1" applyBorder="1" applyAlignment="1">
      <alignment horizontal="center" vertical="center" wrapText="1"/>
    </xf>
    <xf numFmtId="0" fontId="7" fillId="0" borderId="10" xfId="0" applyFont="1" applyBorder="1" applyAlignment="1" applyProtection="1">
      <alignment horizontal="center" vertical="center" wrapText="1"/>
      <protection hidden="1"/>
    </xf>
    <xf numFmtId="0" fontId="46" fillId="0" borderId="20" xfId="0" applyFont="1" applyBorder="1" applyAlignment="1">
      <alignment horizontal="center" vertical="center" wrapText="1"/>
    </xf>
    <xf numFmtId="9" fontId="8" fillId="0" borderId="10" xfId="0" applyNumberFormat="1" applyFont="1" applyBorder="1" applyAlignment="1">
      <alignment horizontal="center" vertical="center" wrapText="1"/>
    </xf>
    <xf numFmtId="0" fontId="20" fillId="0" borderId="10" xfId="0" applyFont="1" applyBorder="1" applyAlignment="1">
      <alignment horizontal="center" vertical="center" wrapText="1"/>
    </xf>
    <xf numFmtId="0" fontId="7" fillId="12" borderId="7" xfId="0" applyFont="1" applyFill="1" applyBorder="1" applyAlignment="1">
      <alignment horizontal="center" vertical="center" wrapText="1"/>
    </xf>
    <xf numFmtId="0" fontId="8" fillId="0" borderId="67" xfId="0" applyFont="1" applyBorder="1" applyAlignment="1" applyProtection="1">
      <alignment horizontal="left" vertical="center" wrapText="1"/>
      <protection locked="0"/>
    </xf>
    <xf numFmtId="0" fontId="8" fillId="12" borderId="19" xfId="0" applyFont="1" applyFill="1" applyBorder="1" applyAlignment="1">
      <alignment horizontal="center" vertical="center" wrapText="1"/>
    </xf>
    <xf numFmtId="0" fontId="8" fillId="0" borderId="7" xfId="0" applyFont="1" applyBorder="1" applyAlignment="1" applyProtection="1">
      <alignment vertical="center" wrapText="1"/>
      <protection locked="0"/>
    </xf>
    <xf numFmtId="0" fontId="8" fillId="12" borderId="15" xfId="0" applyFont="1" applyFill="1" applyBorder="1" applyAlignment="1">
      <alignment vertical="center" wrapText="1"/>
    </xf>
    <xf numFmtId="0" fontId="8" fillId="12" borderId="15" xfId="0" applyFont="1" applyFill="1" applyBorder="1" applyAlignment="1">
      <alignment horizontal="center" vertical="center" wrapText="1"/>
    </xf>
    <xf numFmtId="14" fontId="7" fillId="0" borderId="7"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16" fillId="0" borderId="7" xfId="0" applyFont="1" applyBorder="1" applyAlignment="1">
      <alignment horizontal="center" vertical="center" wrapText="1"/>
    </xf>
    <xf numFmtId="0" fontId="47" fillId="0" borderId="7" xfId="0" applyFont="1" applyBorder="1" applyAlignment="1">
      <alignment horizontal="center" vertical="center" wrapText="1"/>
    </xf>
    <xf numFmtId="14" fontId="47" fillId="0" borderId="7" xfId="0" applyNumberFormat="1" applyFont="1" applyBorder="1" applyAlignment="1">
      <alignment horizontal="center" vertical="center" wrapText="1"/>
    </xf>
    <xf numFmtId="0" fontId="16" fillId="13" borderId="7" xfId="0" applyFont="1" applyFill="1" applyBorder="1" applyAlignment="1" applyProtection="1">
      <alignment horizontal="center" vertical="center" wrapText="1"/>
      <protection locked="0"/>
    </xf>
    <xf numFmtId="0" fontId="47" fillId="13" borderId="7" xfId="0" applyFont="1" applyFill="1" applyBorder="1" applyAlignment="1" applyProtection="1">
      <alignment horizontal="center" vertical="center" wrapText="1"/>
      <protection locked="0"/>
    </xf>
    <xf numFmtId="0" fontId="47" fillId="0" borderId="0" xfId="0" applyFont="1" applyAlignment="1">
      <alignment horizontal="center" vertical="center" wrapText="1"/>
    </xf>
    <xf numFmtId="14" fontId="16" fillId="13" borderId="7" xfId="0" applyNumberFormat="1" applyFont="1" applyFill="1" applyBorder="1" applyAlignment="1" applyProtection="1">
      <alignment horizontal="center" vertical="center" wrapText="1"/>
      <protection locked="0"/>
    </xf>
    <xf numFmtId="0" fontId="16" fillId="0" borderId="0" xfId="0" applyFont="1" applyAlignment="1">
      <alignment horizontal="center" vertical="center" wrapText="1"/>
    </xf>
    <xf numFmtId="0" fontId="10" fillId="0" borderId="7" xfId="0" applyFont="1" applyBorder="1" applyAlignment="1">
      <alignment horizontal="center" vertical="center" wrapText="1"/>
    </xf>
    <xf numFmtId="9" fontId="8" fillId="0" borderId="7" xfId="19" applyFont="1" applyFill="1" applyBorder="1" applyAlignment="1" applyProtection="1">
      <alignment horizontal="center" vertical="center" wrapText="1"/>
    </xf>
    <xf numFmtId="0" fontId="4" fillId="0" borderId="0" xfId="0" applyFont="1" applyAlignment="1">
      <alignment vertical="center" wrapText="1"/>
    </xf>
    <xf numFmtId="0" fontId="8" fillId="0" borderId="10" xfId="0" applyFont="1" applyBorder="1" applyAlignment="1">
      <alignment horizontal="center" vertical="center"/>
    </xf>
    <xf numFmtId="0" fontId="8" fillId="0" borderId="10" xfId="0" applyFont="1" applyBorder="1" applyAlignment="1">
      <alignment vertical="center"/>
    </xf>
    <xf numFmtId="0" fontId="8" fillId="0" borderId="7" xfId="0" applyFont="1" applyBorder="1" applyAlignment="1" applyProtection="1">
      <alignment vertical="center" wrapText="1"/>
      <protection hidden="1"/>
    </xf>
    <xf numFmtId="0" fontId="8" fillId="0" borderId="7" xfId="0" applyFont="1" applyBorder="1" applyAlignment="1" applyProtection="1">
      <alignment horizontal="center" vertical="center"/>
      <protection hidden="1"/>
    </xf>
    <xf numFmtId="14" fontId="8" fillId="0" borderId="7" xfId="0" applyNumberFormat="1" applyFont="1" applyBorder="1" applyAlignment="1" applyProtection="1">
      <alignment horizontal="center" vertical="center"/>
      <protection hidden="1"/>
    </xf>
    <xf numFmtId="0" fontId="7" fillId="0" borderId="7" xfId="3" applyFont="1" applyBorder="1" applyAlignment="1" applyProtection="1">
      <alignment vertical="center" wrapText="1"/>
      <protection hidden="1"/>
    </xf>
    <xf numFmtId="0" fontId="7" fillId="0" borderId="7" xfId="3" applyFont="1" applyBorder="1" applyAlignment="1" applyProtection="1">
      <alignment horizontal="center" vertical="center" wrapText="1"/>
      <protection hidden="1"/>
    </xf>
    <xf numFmtId="9" fontId="7" fillId="0" borderId="7" xfId="0" applyNumberFormat="1" applyFont="1" applyBorder="1" applyAlignment="1" applyProtection="1">
      <alignment vertical="center" wrapText="1"/>
      <protection locked="0"/>
    </xf>
    <xf numFmtId="0" fontId="7" fillId="0" borderId="7" xfId="3" applyFont="1" applyBorder="1" applyAlignment="1" applyProtection="1">
      <alignment vertical="center" wrapText="1"/>
      <protection locked="0"/>
    </xf>
    <xf numFmtId="0" fontId="4" fillId="0" borderId="0" xfId="0" applyFont="1" applyAlignment="1" applyProtection="1">
      <alignment horizontal="center" vertical="center" wrapText="1"/>
      <protection locked="0"/>
    </xf>
    <xf numFmtId="0" fontId="7" fillId="0" borderId="0" xfId="0" applyFont="1" applyAlignment="1" applyProtection="1">
      <alignment vertical="center" wrapText="1"/>
      <protection hidden="1"/>
    </xf>
    <xf numFmtId="0" fontId="3" fillId="0" borderId="0" xfId="0" applyFont="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14" fontId="7" fillId="0" borderId="0" xfId="0" applyNumberFormat="1" applyFont="1" applyAlignment="1" applyProtection="1">
      <alignment horizontal="center" vertical="center" wrapText="1"/>
      <protection hidden="1"/>
    </xf>
    <xf numFmtId="9" fontId="8" fillId="0" borderId="0" xfId="19" applyFont="1" applyFill="1" applyBorder="1" applyAlignment="1" applyProtection="1">
      <alignment horizontal="center" vertical="center" wrapText="1"/>
      <protection locked="0"/>
    </xf>
    <xf numFmtId="0" fontId="3" fillId="0" borderId="0" xfId="0" applyFont="1" applyAlignment="1" applyProtection="1">
      <alignment vertical="center" wrapText="1"/>
      <protection hidden="1"/>
    </xf>
    <xf numFmtId="14" fontId="3" fillId="0" borderId="0" xfId="0" applyNumberFormat="1" applyFont="1" applyAlignment="1" applyProtection="1">
      <alignment horizontal="center" vertical="center" wrapText="1"/>
      <protection hidden="1"/>
    </xf>
    <xf numFmtId="0" fontId="4" fillId="0" borderId="0" xfId="0" applyFont="1" applyAlignment="1" applyProtection="1">
      <alignment vertical="center" wrapText="1"/>
      <protection locked="0"/>
    </xf>
    <xf numFmtId="9" fontId="3" fillId="0" borderId="0" xfId="0" applyNumberFormat="1" applyFont="1" applyAlignment="1" applyProtection="1">
      <alignment horizontal="center" vertical="center" wrapText="1"/>
      <protection hidden="1"/>
    </xf>
    <xf numFmtId="9" fontId="3" fillId="0" borderId="0" xfId="0" applyNumberFormat="1" applyFont="1" applyAlignment="1" applyProtection="1">
      <alignment vertical="center" wrapText="1"/>
      <protection locked="0"/>
    </xf>
    <xf numFmtId="9" fontId="7" fillId="0" borderId="0" xfId="0" applyNumberFormat="1" applyFont="1" applyAlignment="1" applyProtection="1">
      <alignment vertical="center" wrapText="1"/>
      <protection locked="0"/>
    </xf>
    <xf numFmtId="9" fontId="3" fillId="0" borderId="0" xfId="19" applyFont="1" applyFill="1" applyBorder="1" applyAlignment="1" applyProtection="1">
      <alignment vertical="center" wrapText="1"/>
      <protection locked="0"/>
    </xf>
    <xf numFmtId="14" fontId="7" fillId="0" borderId="0" xfId="0" applyNumberFormat="1" applyFont="1" applyAlignment="1" applyProtection="1">
      <alignment horizontal="center" vertical="center" wrapText="1"/>
      <protection locked="0"/>
    </xf>
    <xf numFmtId="0" fontId="20" fillId="0" borderId="0" xfId="0" applyFont="1" applyAlignment="1" applyProtection="1">
      <alignment vertical="center" wrapText="1"/>
      <protection hidden="1"/>
    </xf>
    <xf numFmtId="0" fontId="8" fillId="0" borderId="0" xfId="0" applyFont="1" applyAlignment="1" applyProtection="1">
      <alignment vertical="center" wrapText="1"/>
      <protection locked="0"/>
    </xf>
    <xf numFmtId="0" fontId="8" fillId="0" borderId="0" xfId="0" applyFont="1" applyAlignment="1" applyProtection="1">
      <alignment horizontal="center" vertical="center" wrapText="1"/>
      <protection locked="0"/>
    </xf>
    <xf numFmtId="0" fontId="20" fillId="0" borderId="0" xfId="0" applyFont="1" applyAlignment="1" applyProtection="1">
      <alignment vertical="center" wrapText="1"/>
      <protection locked="0"/>
    </xf>
    <xf numFmtId="9" fontId="7" fillId="0" borderId="0" xfId="0" applyNumberFormat="1" applyFont="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1" fontId="7" fillId="0" borderId="0" xfId="0" applyNumberFormat="1" applyFont="1" applyAlignment="1" applyProtection="1">
      <alignment vertical="center" wrapText="1"/>
      <protection locked="0"/>
    </xf>
    <xf numFmtId="0" fontId="7" fillId="0" borderId="10" xfId="0" applyFont="1" applyBorder="1" applyAlignment="1" applyProtection="1">
      <alignment vertical="center" wrapText="1"/>
      <protection locked="0"/>
    </xf>
    <xf numFmtId="0" fontId="7" fillId="0" borderId="10" xfId="0" applyFont="1" applyBorder="1" applyAlignment="1" applyProtection="1">
      <alignment horizontal="center" vertical="center" wrapText="1"/>
      <protection locked="0"/>
    </xf>
    <xf numFmtId="14" fontId="7" fillId="0" borderId="10" xfId="0" applyNumberFormat="1" applyFont="1" applyBorder="1" applyAlignment="1" applyProtection="1">
      <alignment horizontal="center" vertical="center" wrapText="1"/>
      <protection locked="0"/>
    </xf>
    <xf numFmtId="0" fontId="3" fillId="0" borderId="10" xfId="0" applyFont="1" applyBorder="1" applyAlignment="1">
      <alignment horizontal="center" vertical="center" wrapText="1"/>
    </xf>
    <xf numFmtId="0" fontId="8" fillId="0" borderId="10" xfId="0" applyFont="1" applyBorder="1" applyAlignment="1" applyProtection="1">
      <alignment vertical="center" wrapText="1"/>
      <protection locked="0"/>
    </xf>
    <xf numFmtId="9" fontId="8" fillId="0" borderId="10" xfId="19" applyFont="1" applyFill="1" applyBorder="1" applyAlignment="1" applyProtection="1">
      <alignment horizontal="center" vertical="center" wrapText="1"/>
      <protection locked="0"/>
    </xf>
    <xf numFmtId="0" fontId="4" fillId="0" borderId="10" xfId="0" applyFont="1" applyBorder="1" applyAlignment="1" applyProtection="1">
      <alignment vertical="center" wrapText="1"/>
      <protection locked="0"/>
    </xf>
    <xf numFmtId="0" fontId="4" fillId="0" borderId="10" xfId="0" applyFont="1" applyBorder="1" applyAlignment="1">
      <alignment vertical="center" wrapText="1"/>
    </xf>
    <xf numFmtId="14" fontId="3" fillId="0" borderId="7" xfId="0" applyNumberFormat="1" applyFont="1" applyBorder="1" applyAlignment="1" applyProtection="1">
      <alignment horizontal="center" vertical="center" wrapText="1"/>
      <protection locked="0"/>
    </xf>
    <xf numFmtId="9" fontId="8" fillId="0" borderId="7" xfId="19" applyFont="1" applyFill="1" applyBorder="1" applyAlignment="1" applyProtection="1">
      <alignment horizontal="center" vertical="center" wrapText="1"/>
      <protection locked="0"/>
    </xf>
    <xf numFmtId="0" fontId="4" fillId="0" borderId="7" xfId="0" applyFont="1" applyBorder="1" applyAlignment="1" applyProtection="1">
      <alignment vertical="center" wrapText="1"/>
      <protection locked="0"/>
    </xf>
    <xf numFmtId="9" fontId="3" fillId="0" borderId="7" xfId="0" applyNumberFormat="1" applyFont="1" applyBorder="1" applyAlignment="1" applyProtection="1">
      <alignment vertical="center" wrapText="1"/>
      <protection hidden="1"/>
    </xf>
    <xf numFmtId="9" fontId="8" fillId="0" borderId="7" xfId="0" applyNumberFormat="1" applyFont="1" applyBorder="1" applyAlignment="1" applyProtection="1">
      <alignment vertical="center" wrapText="1"/>
      <protection hidden="1"/>
    </xf>
    <xf numFmtId="9" fontId="8" fillId="0" borderId="7" xfId="0" applyNumberFormat="1" applyFont="1" applyBorder="1" applyAlignment="1" applyProtection="1">
      <alignment horizontal="center" vertical="center" wrapText="1"/>
      <protection hidden="1"/>
    </xf>
    <xf numFmtId="0" fontId="20" fillId="0" borderId="7" xfId="0" applyFont="1" applyBorder="1" applyAlignment="1" applyProtection="1">
      <alignment vertical="center" wrapText="1"/>
      <protection locked="0"/>
    </xf>
    <xf numFmtId="10" fontId="3" fillId="0" borderId="7" xfId="0" applyNumberFormat="1" applyFont="1" applyBorder="1" applyAlignment="1" applyProtection="1">
      <alignment vertical="center" wrapText="1"/>
      <protection hidden="1"/>
    </xf>
    <xf numFmtId="0" fontId="20" fillId="0" borderId="7" xfId="0" applyFont="1" applyBorder="1" applyAlignment="1" applyProtection="1">
      <alignment vertical="center" wrapText="1"/>
      <protection hidden="1"/>
    </xf>
    <xf numFmtId="3" fontId="3" fillId="0" borderId="7" xfId="0" applyNumberFormat="1" applyFont="1" applyBorder="1" applyAlignment="1" applyProtection="1">
      <alignment vertical="center" wrapText="1"/>
      <protection locked="0"/>
    </xf>
    <xf numFmtId="9" fontId="8" fillId="0" borderId="7" xfId="0" applyNumberFormat="1" applyFont="1" applyBorder="1" applyAlignment="1" applyProtection="1">
      <alignment vertical="center" wrapText="1"/>
      <protection locked="0"/>
    </xf>
    <xf numFmtId="3" fontId="20" fillId="0" borderId="7" xfId="0" applyNumberFormat="1" applyFont="1" applyBorder="1" applyAlignment="1" applyProtection="1">
      <alignment vertical="center" wrapText="1"/>
      <protection locked="0"/>
    </xf>
    <xf numFmtId="1" fontId="3" fillId="0" borderId="7" xfId="0" applyNumberFormat="1" applyFont="1" applyBorder="1" applyAlignment="1" applyProtection="1">
      <alignment horizontal="center" vertical="center" wrapText="1"/>
      <protection locked="0"/>
    </xf>
    <xf numFmtId="1" fontId="7" fillId="0" borderId="7" xfId="0" applyNumberFormat="1" applyFont="1" applyBorder="1" applyAlignment="1" applyProtection="1">
      <alignment vertical="center" wrapText="1"/>
      <protection locked="0"/>
    </xf>
    <xf numFmtId="10" fontId="7" fillId="0" borderId="7" xfId="0" applyNumberFormat="1" applyFont="1" applyBorder="1" applyAlignment="1" applyProtection="1">
      <alignment vertical="center" wrapText="1"/>
      <protection locked="0"/>
    </xf>
    <xf numFmtId="9" fontId="3" fillId="0" borderId="7" xfId="0" applyNumberFormat="1" applyFont="1" applyBorder="1" applyAlignment="1" applyProtection="1">
      <alignment vertical="center" wrapText="1"/>
      <protection locked="0"/>
    </xf>
    <xf numFmtId="49" fontId="12" fillId="0" borderId="7" xfId="0" applyNumberFormat="1"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3" fillId="0" borderId="7" xfId="0" applyFont="1" applyBorder="1" applyAlignment="1" applyProtection="1">
      <alignment vertical="center" wrapText="1"/>
      <protection locked="0" hidden="1"/>
    </xf>
    <xf numFmtId="0" fontId="7" fillId="0" borderId="7" xfId="0" applyFont="1" applyBorder="1" applyAlignment="1" applyProtection="1">
      <alignment vertical="center" wrapText="1"/>
      <protection locked="0" hidden="1"/>
    </xf>
    <xf numFmtId="0" fontId="7" fillId="0" borderId="7" xfId="21" applyFont="1" applyBorder="1" applyAlignment="1" applyProtection="1">
      <alignment vertical="center" wrapText="1"/>
      <protection locked="0"/>
    </xf>
    <xf numFmtId="49" fontId="7" fillId="0" borderId="7" xfId="0" applyNumberFormat="1" applyFont="1" applyBorder="1" applyAlignment="1" applyProtection="1">
      <alignment vertical="center" wrapText="1"/>
      <protection locked="0"/>
    </xf>
    <xf numFmtId="49" fontId="7" fillId="0" borderId="7" xfId="21" applyNumberFormat="1" applyFont="1" applyBorder="1" applyAlignment="1" applyProtection="1">
      <alignment vertical="center" wrapText="1"/>
      <protection locked="0"/>
    </xf>
    <xf numFmtId="0" fontId="7" fillId="0" borderId="7" xfId="0" applyFont="1" applyBorder="1" applyAlignment="1" applyProtection="1">
      <alignment vertical="center"/>
      <protection locked="0"/>
    </xf>
    <xf numFmtId="9" fontId="7" fillId="0" borderId="7" xfId="0" applyNumberFormat="1" applyFont="1" applyBorder="1" applyAlignment="1">
      <alignment vertical="center" wrapText="1"/>
    </xf>
    <xf numFmtId="14" fontId="7" fillId="0" borderId="7" xfId="0" applyNumberFormat="1" applyFont="1" applyBorder="1" applyAlignment="1" applyProtection="1">
      <alignment vertical="center" wrapText="1"/>
      <protection locked="0"/>
    </xf>
    <xf numFmtId="0" fontId="48" fillId="0" borderId="0" xfId="0" applyFont="1" applyAlignment="1" applyProtection="1">
      <alignment horizontal="left" vertical="center" wrapText="1"/>
      <protection hidden="1"/>
    </xf>
    <xf numFmtId="0" fontId="4" fillId="16" borderId="30" xfId="0" applyFont="1" applyFill="1" applyBorder="1" applyAlignment="1" applyProtection="1">
      <alignment vertical="center" wrapText="1"/>
      <protection locked="0"/>
    </xf>
    <xf numFmtId="0" fontId="23" fillId="0" borderId="0" xfId="0" applyFont="1" applyAlignment="1" applyProtection="1">
      <alignment vertical="center" wrapText="1"/>
      <protection locked="0"/>
    </xf>
    <xf numFmtId="0" fontId="4" fillId="13" borderId="32" xfId="0" applyFont="1" applyFill="1" applyBorder="1" applyAlignment="1">
      <alignment horizontal="center" vertical="center" wrapText="1"/>
    </xf>
    <xf numFmtId="0" fontId="4" fillId="13" borderId="67" xfId="0" applyFont="1" applyFill="1" applyBorder="1" applyAlignment="1">
      <alignment horizontal="center" vertical="center" wrapText="1"/>
    </xf>
    <xf numFmtId="0" fontId="4" fillId="13" borderId="72" xfId="0" applyFont="1" applyFill="1" applyBorder="1" applyAlignment="1">
      <alignment horizontal="center" vertical="center" wrapText="1"/>
    </xf>
    <xf numFmtId="0" fontId="4" fillId="15" borderId="32" xfId="0" applyFont="1" applyFill="1" applyBorder="1" applyAlignment="1" applyProtection="1">
      <alignment horizontal="center" vertical="center" wrapText="1"/>
      <protection hidden="1"/>
    </xf>
    <xf numFmtId="0" fontId="4" fillId="15" borderId="72" xfId="0" applyFont="1" applyFill="1" applyBorder="1" applyAlignment="1" applyProtection="1">
      <alignment horizontal="center" vertical="center" wrapText="1"/>
      <protection hidden="1"/>
    </xf>
    <xf numFmtId="0" fontId="4" fillId="16" borderId="57" xfId="0" applyFont="1" applyFill="1" applyBorder="1" applyAlignment="1" applyProtection="1">
      <alignment horizontal="center" vertical="center" wrapText="1"/>
      <protection locked="0"/>
    </xf>
    <xf numFmtId="0" fontId="4" fillId="16" borderId="17" xfId="0" applyFont="1" applyFill="1" applyBorder="1" applyAlignment="1" applyProtection="1">
      <alignment horizontal="center" vertical="center" wrapText="1"/>
      <protection locked="0"/>
    </xf>
    <xf numFmtId="0" fontId="4" fillId="16" borderId="56" xfId="0" applyFont="1" applyFill="1" applyBorder="1" applyAlignment="1" applyProtection="1">
      <alignment horizontal="center" vertical="center" wrapText="1"/>
      <protection locked="0"/>
    </xf>
    <xf numFmtId="0" fontId="4" fillId="16" borderId="32" xfId="0" applyFont="1" applyFill="1" applyBorder="1" applyAlignment="1" applyProtection="1">
      <alignment horizontal="center" vertical="center" wrapText="1"/>
      <protection locked="0"/>
    </xf>
    <xf numFmtId="0" fontId="4" fillId="16" borderId="72" xfId="0" applyFont="1" applyFill="1" applyBorder="1" applyAlignment="1" applyProtection="1">
      <alignment horizontal="center" vertical="center" wrapText="1"/>
      <protection locked="0"/>
    </xf>
    <xf numFmtId="0" fontId="49" fillId="6" borderId="0" xfId="0" applyFont="1" applyFill="1" applyAlignment="1" applyProtection="1">
      <alignment vertical="center" wrapText="1"/>
      <protection hidden="1"/>
    </xf>
    <xf numFmtId="0" fontId="8" fillId="6" borderId="43" xfId="0" applyFont="1" applyFill="1" applyBorder="1" applyAlignment="1">
      <alignment wrapText="1"/>
    </xf>
    <xf numFmtId="0" fontId="4" fillId="2" borderId="4" xfId="3" applyFont="1" applyFill="1" applyBorder="1" applyAlignment="1">
      <alignment vertical="center" wrapText="1"/>
    </xf>
    <xf numFmtId="0" fontId="4" fillId="2" borderId="17" xfId="3" applyFont="1" applyFill="1" applyBorder="1" applyAlignment="1">
      <alignment vertical="center" wrapText="1"/>
    </xf>
    <xf numFmtId="0" fontId="4" fillId="2" borderId="5" xfId="3" applyFont="1" applyFill="1" applyBorder="1" applyAlignment="1">
      <alignment vertical="center" wrapText="1"/>
    </xf>
    <xf numFmtId="0" fontId="4" fillId="2" borderId="7" xfId="3" applyFont="1" applyFill="1" applyBorder="1" applyAlignment="1">
      <alignment horizontal="center" vertical="center" wrapText="1"/>
    </xf>
    <xf numFmtId="0" fontId="3" fillId="0" borderId="7" xfId="3" applyBorder="1" applyAlignment="1">
      <alignment vertical="center" wrapText="1"/>
    </xf>
    <xf numFmtId="0" fontId="3" fillId="0" borderId="7" xfId="3" applyBorder="1" applyAlignment="1">
      <alignment horizontal="left" vertical="center" wrapText="1"/>
    </xf>
    <xf numFmtId="0" fontId="3" fillId="0" borderId="10" xfId="3" applyBorder="1" applyAlignment="1">
      <alignment vertical="center" wrapText="1"/>
    </xf>
    <xf numFmtId="14" fontId="3" fillId="0" borderId="7" xfId="3" applyNumberFormat="1" applyBorder="1" applyAlignment="1">
      <alignment horizontal="center" vertical="center" wrapText="1"/>
    </xf>
    <xf numFmtId="0" fontId="3" fillId="0" borderId="7" xfId="3" applyBorder="1" applyAlignment="1">
      <alignment horizontal="left" vertical="center"/>
    </xf>
    <xf numFmtId="164" fontId="3" fillId="0" borderId="7" xfId="3" applyNumberFormat="1" applyBorder="1" applyAlignment="1">
      <alignment horizontal="center" vertical="center" wrapText="1"/>
    </xf>
    <xf numFmtId="1" fontId="7" fillId="0" borderId="7" xfId="0" applyNumberFormat="1" applyFont="1" applyBorder="1" applyAlignment="1">
      <alignment horizontal="center" vertical="center" wrapText="1"/>
    </xf>
    <xf numFmtId="1" fontId="3" fillId="0" borderId="7" xfId="3" applyNumberFormat="1" applyBorder="1" applyAlignment="1">
      <alignment vertical="center" wrapText="1"/>
    </xf>
    <xf numFmtId="165" fontId="3" fillId="0" borderId="7" xfId="3" applyNumberFormat="1" applyBorder="1" applyAlignment="1">
      <alignment vertical="center" wrapText="1"/>
    </xf>
    <xf numFmtId="0" fontId="3" fillId="0" borderId="22" xfId="3" applyBorder="1" applyAlignment="1">
      <alignment vertical="center" wrapText="1"/>
    </xf>
    <xf numFmtId="0" fontId="8" fillId="0" borderId="25"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5" xfId="0" applyFont="1" applyBorder="1" applyAlignment="1">
      <alignment horizontal="center" vertical="center" wrapText="1"/>
    </xf>
    <xf numFmtId="10" fontId="17" fillId="0" borderId="7" xfId="0" applyNumberFormat="1" applyFont="1" applyBorder="1" applyAlignment="1">
      <alignment horizontal="center" vertical="center" wrapText="1"/>
    </xf>
    <xf numFmtId="0" fontId="8" fillId="0" borderId="25" xfId="0" applyFont="1" applyBorder="1" applyAlignment="1">
      <alignment vertical="center" wrapText="1"/>
    </xf>
    <xf numFmtId="0" fontId="17" fillId="0" borderId="7" xfId="0" applyFont="1" applyBorder="1" applyAlignment="1">
      <alignment vertical="center" wrapText="1"/>
    </xf>
    <xf numFmtId="0" fontId="8" fillId="0" borderId="22" xfId="0" applyFont="1" applyBorder="1" applyAlignment="1">
      <alignment vertical="center" wrapText="1"/>
    </xf>
    <xf numFmtId="0" fontId="17" fillId="0" borderId="25" xfId="0" applyFont="1" applyBorder="1" applyAlignment="1">
      <alignment vertical="center" wrapText="1"/>
    </xf>
    <xf numFmtId="0" fontId="17" fillId="0" borderId="26" xfId="0" applyFont="1" applyBorder="1" applyAlignment="1">
      <alignment vertical="center" wrapText="1"/>
    </xf>
    <xf numFmtId="0" fontId="8" fillId="0" borderId="19" xfId="0" applyFont="1" applyBorder="1" applyAlignment="1">
      <alignment vertical="center" wrapText="1"/>
    </xf>
    <xf numFmtId="0" fontId="8" fillId="0" borderId="18" xfId="0" applyFont="1" applyBorder="1" applyAlignment="1">
      <alignment vertical="center" wrapText="1"/>
    </xf>
    <xf numFmtId="0" fontId="17" fillId="0" borderId="19" xfId="0" applyFont="1" applyBorder="1" applyAlignment="1">
      <alignment vertical="center" wrapText="1"/>
    </xf>
    <xf numFmtId="0" fontId="8" fillId="0" borderId="26" xfId="0" applyFont="1" applyBorder="1" applyAlignment="1">
      <alignment vertical="center" wrapText="1"/>
    </xf>
    <xf numFmtId="0" fontId="8" fillId="0" borderId="69" xfId="0" applyFont="1" applyBorder="1" applyAlignment="1">
      <alignment vertical="center" wrapText="1"/>
    </xf>
    <xf numFmtId="0" fontId="3" fillId="0" borderId="7" xfId="0" applyFont="1" applyBorder="1" applyAlignment="1">
      <alignment horizontal="left" vertical="center" wrapText="1"/>
    </xf>
    <xf numFmtId="14" fontId="3" fillId="0" borderId="10" xfId="3" applyNumberFormat="1" applyBorder="1" applyAlignment="1">
      <alignment horizontal="center" vertical="center" wrapText="1"/>
    </xf>
    <xf numFmtId="1" fontId="7" fillId="0" borderId="10" xfId="0" applyNumberFormat="1" applyFont="1" applyBorder="1" applyAlignment="1">
      <alignment horizontal="center" vertical="center" wrapText="1"/>
    </xf>
    <xf numFmtId="1" fontId="3" fillId="0" borderId="10" xfId="3" applyNumberFormat="1" applyBorder="1" applyAlignment="1">
      <alignment vertical="center" wrapText="1"/>
    </xf>
    <xf numFmtId="0" fontId="8" fillId="0" borderId="14" xfId="0" applyFont="1" applyBorder="1" applyAlignment="1">
      <alignment vertical="center" wrapText="1"/>
    </xf>
    <xf numFmtId="0" fontId="17" fillId="0" borderId="15" xfId="0" applyFont="1" applyBorder="1" applyAlignment="1">
      <alignment vertical="center" wrapText="1"/>
    </xf>
    <xf numFmtId="0" fontId="8" fillId="0" borderId="52" xfId="0" applyFont="1" applyBorder="1" applyAlignment="1">
      <alignment vertical="center" wrapText="1"/>
    </xf>
    <xf numFmtId="0" fontId="8" fillId="0" borderId="50" xfId="0" applyFont="1" applyBorder="1" applyAlignment="1">
      <alignment vertical="center" wrapText="1"/>
    </xf>
    <xf numFmtId="0" fontId="8" fillId="0" borderId="7" xfId="0" applyFont="1" applyBorder="1" applyAlignment="1">
      <alignment horizontal="left" vertical="center" wrapText="1"/>
    </xf>
    <xf numFmtId="0" fontId="8" fillId="0" borderId="20" xfId="0" applyFont="1" applyBorder="1" applyAlignment="1">
      <alignment horizontal="left" vertical="center"/>
    </xf>
    <xf numFmtId="0" fontId="7" fillId="0" borderId="22"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7" xfId="0" applyFont="1" applyBorder="1" applyAlignment="1">
      <alignment horizontal="center" vertical="center" wrapText="1"/>
    </xf>
    <xf numFmtId="14" fontId="7" fillId="0" borderId="10" xfId="0" applyNumberFormat="1" applyFont="1" applyBorder="1" applyAlignment="1">
      <alignment horizontal="center" vertical="center" wrapText="1"/>
    </xf>
    <xf numFmtId="0" fontId="8" fillId="0" borderId="20" xfId="0" applyFont="1" applyBorder="1" applyAlignment="1">
      <alignment horizontal="left" vertical="center" wrapText="1"/>
    </xf>
    <xf numFmtId="165" fontId="7" fillId="0" borderId="7"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0" fontId="8" fillId="0" borderId="67" xfId="0" applyFont="1" applyBorder="1" applyAlignment="1">
      <alignment horizontal="left" vertical="center" wrapText="1"/>
    </xf>
    <xf numFmtId="0" fontId="8" fillId="0" borderId="43" xfId="0" applyFont="1" applyBorder="1" applyAlignment="1">
      <alignment vertical="center" wrapText="1"/>
    </xf>
    <xf numFmtId="0" fontId="8" fillId="0" borderId="45" xfId="0" applyFont="1" applyBorder="1" applyAlignment="1">
      <alignment vertical="center" wrapText="1"/>
    </xf>
    <xf numFmtId="0" fontId="8" fillId="0" borderId="42" xfId="0" applyFont="1" applyBorder="1" applyAlignment="1">
      <alignment vertical="center" wrapText="1"/>
    </xf>
    <xf numFmtId="0" fontId="8" fillId="0" borderId="46" xfId="0" applyFont="1" applyBorder="1" applyAlignment="1">
      <alignment vertical="center" wrapText="1"/>
    </xf>
    <xf numFmtId="0" fontId="3" fillId="0" borderId="7" xfId="0" applyFont="1" applyBorder="1" applyAlignment="1">
      <alignment horizontal="right" vertical="center" wrapText="1"/>
    </xf>
    <xf numFmtId="0" fontId="3" fillId="0" borderId="70" xfId="0" applyFont="1" applyBorder="1" applyAlignment="1">
      <alignment horizontal="left" vertical="center" wrapText="1"/>
    </xf>
    <xf numFmtId="165" fontId="3" fillId="0" borderId="10" xfId="3" applyNumberFormat="1" applyBorder="1" applyAlignment="1">
      <alignment vertical="center" wrapText="1"/>
    </xf>
    <xf numFmtId="0" fontId="6" fillId="0" borderId="22" xfId="5" applyNumberFormat="1" applyFont="1" applyFill="1" applyBorder="1" applyAlignment="1" applyProtection="1">
      <alignment vertical="center" wrapText="1"/>
    </xf>
    <xf numFmtId="0" fontId="27" fillId="0" borderId="7" xfId="0" applyFont="1" applyBorder="1" applyAlignment="1">
      <alignment horizontal="center" vertical="center" wrapText="1"/>
    </xf>
    <xf numFmtId="0" fontId="27" fillId="0" borderId="7" xfId="0" applyFont="1" applyBorder="1" applyAlignment="1">
      <alignment vertical="center" wrapText="1"/>
    </xf>
    <xf numFmtId="0" fontId="4" fillId="0" borderId="26" xfId="0" applyFont="1" applyBorder="1" applyAlignment="1">
      <alignment vertical="center" wrapText="1"/>
    </xf>
    <xf numFmtId="0" fontId="8" fillId="0" borderId="37" xfId="0" applyFont="1" applyBorder="1" applyAlignment="1">
      <alignment vertical="center" wrapText="1"/>
    </xf>
    <xf numFmtId="0" fontId="8" fillId="0" borderId="41" xfId="0" applyFont="1" applyBorder="1" applyAlignment="1">
      <alignment vertical="center" wrapText="1"/>
    </xf>
    <xf numFmtId="0" fontId="8" fillId="0" borderId="40" xfId="0" applyFont="1" applyBorder="1" applyAlignment="1">
      <alignment vertical="center" wrapText="1"/>
    </xf>
    <xf numFmtId="0" fontId="8" fillId="0" borderId="51" xfId="0" applyFont="1" applyBorder="1" applyAlignment="1">
      <alignment vertical="center" wrapText="1"/>
    </xf>
    <xf numFmtId="3" fontId="7" fillId="0" borderId="7" xfId="0" applyNumberFormat="1" applyFont="1" applyBorder="1" applyAlignment="1">
      <alignment vertical="center" wrapText="1"/>
    </xf>
    <xf numFmtId="0" fontId="3" fillId="0" borderId="10" xfId="0" applyFont="1" applyBorder="1" applyAlignment="1">
      <alignment horizontal="left" vertical="center" wrapText="1"/>
    </xf>
    <xf numFmtId="169" fontId="7" fillId="0" borderId="7" xfId="0" applyNumberFormat="1" applyFont="1" applyBorder="1" applyAlignment="1">
      <alignment vertical="center" wrapText="1"/>
    </xf>
    <xf numFmtId="49" fontId="7" fillId="0" borderId="7" xfId="0" applyNumberFormat="1" applyFont="1" applyBorder="1" applyAlignment="1">
      <alignment vertical="center" wrapText="1"/>
    </xf>
    <xf numFmtId="0" fontId="9" fillId="0" borderId="22" xfId="11" applyFont="1" applyFill="1" applyBorder="1" applyAlignment="1">
      <alignment horizontal="center" vertical="center" wrapText="1"/>
    </xf>
    <xf numFmtId="0" fontId="9" fillId="0" borderId="22" xfId="11" applyFont="1" applyFill="1" applyBorder="1" applyAlignment="1">
      <alignment vertical="center" wrapText="1"/>
    </xf>
    <xf numFmtId="0" fontId="15" fillId="0" borderId="7" xfId="0" applyFont="1" applyBorder="1" applyAlignment="1">
      <alignment horizontal="center" vertical="center" wrapText="1"/>
    </xf>
    <xf numFmtId="0" fontId="41" fillId="0" borderId="7" xfId="0" applyFont="1" applyBorder="1" applyAlignment="1">
      <alignment vertical="center" wrapText="1"/>
    </xf>
    <xf numFmtId="14" fontId="3" fillId="0" borderId="10" xfId="0" applyNumberFormat="1" applyFont="1" applyBorder="1" applyAlignment="1">
      <alignment horizontal="center" vertical="center" wrapText="1"/>
    </xf>
    <xf numFmtId="0" fontId="7" fillId="0" borderId="10" xfId="0" applyFont="1" applyBorder="1" applyAlignment="1">
      <alignment vertical="center" wrapText="1"/>
    </xf>
    <xf numFmtId="3" fontId="7" fillId="0" borderId="10" xfId="0" applyNumberFormat="1" applyFont="1" applyBorder="1" applyAlignment="1">
      <alignment vertical="center" wrapText="1"/>
    </xf>
    <xf numFmtId="0" fontId="7" fillId="0" borderId="19" xfId="0" applyFont="1" applyBorder="1" applyAlignment="1">
      <alignment vertical="center" wrapText="1"/>
    </xf>
    <xf numFmtId="0" fontId="9" fillId="0" borderId="18" xfId="11" applyFont="1" applyFill="1" applyBorder="1" applyAlignment="1">
      <alignment vertical="center" wrapText="1"/>
    </xf>
    <xf numFmtId="0" fontId="8" fillId="0" borderId="19" xfId="0" applyFont="1" applyBorder="1" applyAlignment="1">
      <alignment vertical="center"/>
    </xf>
    <xf numFmtId="0" fontId="8" fillId="0" borderId="21" xfId="0" applyFont="1" applyBorder="1" applyAlignment="1">
      <alignment vertical="center" wrapText="1"/>
    </xf>
    <xf numFmtId="0" fontId="7" fillId="0" borderId="7" xfId="3" applyFont="1" applyBorder="1" applyAlignment="1">
      <alignment horizontal="left" vertical="center" wrapText="1"/>
    </xf>
    <xf numFmtId="0" fontId="7" fillId="0" borderId="7" xfId="3" applyFont="1" applyBorder="1" applyAlignment="1">
      <alignment vertical="center" wrapText="1"/>
    </xf>
    <xf numFmtId="14" fontId="7" fillId="0" borderId="7" xfId="3" applyNumberFormat="1" applyFont="1" applyBorder="1" applyAlignment="1">
      <alignment horizontal="center" vertical="center" wrapText="1"/>
    </xf>
    <xf numFmtId="9" fontId="7" fillId="0" borderId="7" xfId="3" applyNumberFormat="1" applyFont="1" applyBorder="1" applyAlignment="1">
      <alignment vertical="center" wrapText="1"/>
    </xf>
    <xf numFmtId="9" fontId="7" fillId="0" borderId="7" xfId="0" applyNumberFormat="1" applyFont="1" applyBorder="1" applyAlignment="1">
      <alignment horizontal="center" vertical="center" wrapText="1"/>
    </xf>
    <xf numFmtId="9" fontId="8" fillId="0" borderId="22" xfId="0" applyNumberFormat="1" applyFont="1" applyBorder="1" applyAlignment="1">
      <alignment horizontal="center" vertical="center" wrapText="1"/>
    </xf>
    <xf numFmtId="9" fontId="7" fillId="0" borderId="25" xfId="0" applyNumberFormat="1" applyFont="1" applyBorder="1" applyAlignment="1">
      <alignment horizontal="center" vertical="center" wrapText="1"/>
    </xf>
    <xf numFmtId="0" fontId="17" fillId="0" borderId="7" xfId="0" applyFont="1" applyBorder="1" applyAlignment="1">
      <alignment horizontal="center" vertical="center" wrapText="1"/>
    </xf>
    <xf numFmtId="0" fontId="28" fillId="0" borderId="7" xfId="0" applyFont="1" applyBorder="1" applyAlignment="1">
      <alignment vertical="center" wrapText="1"/>
    </xf>
    <xf numFmtId="0" fontId="19" fillId="0" borderId="22" xfId="5" applyFont="1" applyFill="1" applyBorder="1" applyAlignment="1" applyProtection="1">
      <alignment vertical="center" wrapText="1"/>
    </xf>
    <xf numFmtId="0" fontId="41" fillId="0" borderId="25" xfId="0" applyFont="1" applyBorder="1" applyAlignment="1">
      <alignment vertical="center" wrapText="1"/>
    </xf>
    <xf numFmtId="0" fontId="42" fillId="0" borderId="7" xfId="0" applyFont="1" applyBorder="1" applyAlignment="1">
      <alignment vertical="center" wrapText="1"/>
    </xf>
    <xf numFmtId="0" fontId="41" fillId="0" borderId="22" xfId="0" applyFont="1" applyBorder="1" applyAlignment="1">
      <alignment vertical="center" wrapText="1"/>
    </xf>
    <xf numFmtId="0" fontId="38" fillId="0" borderId="26" xfId="0" applyFont="1" applyBorder="1" applyAlignment="1">
      <alignment vertical="center" wrapText="1"/>
    </xf>
    <xf numFmtId="0" fontId="8" fillId="0" borderId="8" xfId="0" applyFont="1" applyBorder="1" applyAlignment="1">
      <alignment horizontal="left" vertical="center" wrapText="1"/>
    </xf>
    <xf numFmtId="165" fontId="7" fillId="0" borderId="7" xfId="3" applyNumberFormat="1" applyFont="1" applyBorder="1" applyAlignment="1">
      <alignment vertical="center" wrapText="1"/>
    </xf>
    <xf numFmtId="1" fontId="7" fillId="0" borderId="7" xfId="3" applyNumberFormat="1" applyFont="1" applyBorder="1" applyAlignment="1">
      <alignment vertical="center" wrapText="1"/>
    </xf>
    <xf numFmtId="0" fontId="7" fillId="0" borderId="22" xfId="3" applyFont="1" applyBorder="1" applyAlignment="1">
      <alignment vertical="center" wrapText="1"/>
    </xf>
    <xf numFmtId="0" fontId="27" fillId="0" borderId="7" xfId="0" applyFont="1" applyBorder="1" applyAlignment="1">
      <alignment horizontal="center" vertical="center"/>
    </xf>
    <xf numFmtId="0" fontId="8" fillId="0" borderId="37" xfId="0" applyFont="1" applyBorder="1" applyAlignment="1">
      <alignment vertical="center"/>
    </xf>
    <xf numFmtId="0" fontId="3" fillId="0" borderId="10" xfId="3" applyBorder="1" applyAlignment="1">
      <alignment horizontal="center" vertical="center" wrapText="1"/>
    </xf>
    <xf numFmtId="9" fontId="3" fillId="0" borderId="10" xfId="3" applyNumberFormat="1" applyBorder="1" applyAlignment="1">
      <alignment vertical="center" wrapText="1"/>
    </xf>
    <xf numFmtId="0" fontId="3" fillId="0" borderId="20" xfId="0" applyFont="1" applyBorder="1" applyAlignment="1">
      <alignment horizontal="center" vertical="center" wrapText="1"/>
    </xf>
    <xf numFmtId="165" fontId="3" fillId="0" borderId="7" xfId="3" applyNumberFormat="1" applyBorder="1" applyAlignment="1">
      <alignment horizontal="center" vertical="center" wrapText="1"/>
    </xf>
    <xf numFmtId="0" fontId="3" fillId="0" borderId="7" xfId="3" applyBorder="1" applyAlignment="1">
      <alignment horizontal="center" vertical="center" wrapText="1"/>
    </xf>
    <xf numFmtId="0" fontId="3" fillId="0" borderId="19" xfId="3" applyBorder="1" applyAlignment="1">
      <alignment vertical="center" wrapText="1"/>
    </xf>
    <xf numFmtId="0" fontId="3" fillId="0" borderId="18" xfId="3" applyBorder="1" applyAlignment="1">
      <alignment vertical="center" wrapText="1"/>
    </xf>
    <xf numFmtId="0" fontId="7" fillId="0" borderId="50" xfId="0" applyFont="1" applyBorder="1" applyAlignment="1">
      <alignment vertical="center" wrapText="1"/>
    </xf>
    <xf numFmtId="0" fontId="3" fillId="0" borderId="10" xfId="5" applyFont="1" applyFill="1" applyBorder="1" applyAlignment="1" applyProtection="1">
      <alignment vertical="center" wrapText="1"/>
    </xf>
    <xf numFmtId="0" fontId="3" fillId="0" borderId="7" xfId="4" applyNumberFormat="1" applyFont="1" applyFill="1" applyBorder="1" applyAlignment="1">
      <alignment vertical="center" wrapText="1"/>
    </xf>
    <xf numFmtId="0" fontId="3" fillId="0" borderId="67" xfId="3" applyBorder="1" applyAlignment="1">
      <alignment vertical="center" wrapText="1"/>
    </xf>
    <xf numFmtId="0" fontId="5" fillId="0" borderId="22" xfId="5" applyFill="1" applyBorder="1" applyAlignment="1" applyProtection="1">
      <alignment vertical="center" wrapText="1"/>
    </xf>
    <xf numFmtId="9" fontId="8" fillId="0" borderId="25" xfId="0" applyNumberFormat="1" applyFont="1" applyBorder="1" applyAlignment="1">
      <alignment horizontal="center" vertical="center" wrapText="1"/>
    </xf>
    <xf numFmtId="0" fontId="7" fillId="0" borderId="25" xfId="0" applyFont="1" applyBorder="1" applyAlignment="1">
      <alignment vertical="center" wrapText="1"/>
    </xf>
    <xf numFmtId="0" fontId="20" fillId="0" borderId="37" xfId="0" applyFont="1" applyBorder="1" applyAlignment="1">
      <alignment horizontal="center" vertical="center" wrapText="1"/>
    </xf>
    <xf numFmtId="0" fontId="7" fillId="0" borderId="37" xfId="0" applyFont="1" applyBorder="1" applyAlignment="1">
      <alignment horizontal="center" vertical="center" wrapText="1"/>
    </xf>
    <xf numFmtId="0" fontId="8" fillId="0" borderId="41" xfId="0" applyFont="1" applyBorder="1" applyAlignment="1">
      <alignment horizontal="center" vertical="center" wrapText="1"/>
    </xf>
    <xf numFmtId="0" fontId="3" fillId="0" borderId="40" xfId="0" applyFont="1" applyBorder="1" applyAlignment="1">
      <alignment vertical="center" wrapText="1"/>
    </xf>
    <xf numFmtId="0" fontId="8" fillId="0" borderId="51" xfId="0" applyFont="1" applyBorder="1" applyAlignment="1">
      <alignment horizontal="center" vertical="center" wrapText="1"/>
    </xf>
    <xf numFmtId="9" fontId="3" fillId="0" borderId="7" xfId="0" applyNumberFormat="1" applyFont="1" applyBorder="1" applyAlignment="1">
      <alignment vertical="center" wrapText="1"/>
    </xf>
    <xf numFmtId="0" fontId="3" fillId="0" borderId="20" xfId="0" applyFont="1" applyBorder="1" applyAlignment="1">
      <alignment vertical="center" wrapText="1"/>
    </xf>
    <xf numFmtId="0" fontId="14" fillId="0" borderId="22" xfId="0" applyFont="1" applyBorder="1" applyAlignment="1">
      <alignment vertical="center" wrapText="1"/>
    </xf>
    <xf numFmtId="9" fontId="8" fillId="0" borderId="7" xfId="0" applyNumberFormat="1" applyFont="1" applyBorder="1" applyAlignment="1">
      <alignment horizontal="center" vertical="center" wrapText="1"/>
    </xf>
    <xf numFmtId="0" fontId="7" fillId="0" borderId="22" xfId="0" applyFont="1" applyBorder="1" applyAlignment="1">
      <alignment vertical="center" wrapText="1"/>
    </xf>
    <xf numFmtId="0" fontId="8" fillId="0" borderId="37" xfId="0" applyFont="1" applyBorder="1" applyAlignment="1">
      <alignment horizontal="center" vertical="center" wrapText="1"/>
    </xf>
    <xf numFmtId="0" fontId="7" fillId="0" borderId="71" xfId="0" applyFont="1" applyBorder="1" applyAlignment="1">
      <alignment vertical="center" wrapText="1"/>
    </xf>
    <xf numFmtId="9" fontId="3" fillId="0" borderId="7" xfId="3" applyNumberFormat="1" applyBorder="1" applyAlignment="1">
      <alignment vertical="center" wrapText="1"/>
    </xf>
    <xf numFmtId="42" fontId="3" fillId="0" borderId="7" xfId="1" applyFont="1" applyFill="1" applyBorder="1" applyAlignment="1">
      <alignment vertical="center" wrapText="1"/>
    </xf>
    <xf numFmtId="0" fontId="8" fillId="0" borderId="19" xfId="0" applyFont="1" applyBorder="1" applyAlignment="1">
      <alignment horizontal="center" vertical="center" wrapText="1"/>
    </xf>
    <xf numFmtId="0" fontId="7" fillId="0" borderId="36" xfId="0" applyFont="1" applyBorder="1" applyAlignment="1">
      <alignment vertical="center" wrapText="1"/>
    </xf>
    <xf numFmtId="0" fontId="3" fillId="0" borderId="19" xfId="3" applyBorder="1" applyAlignment="1">
      <alignment horizontal="left" vertical="center" wrapText="1"/>
    </xf>
    <xf numFmtId="0" fontId="3" fillId="0" borderId="19" xfId="0" applyFont="1" applyBorder="1" applyAlignment="1">
      <alignment horizontal="center" vertical="center" wrapText="1"/>
    </xf>
    <xf numFmtId="0" fontId="3" fillId="0" borderId="19" xfId="0" applyFont="1" applyBorder="1" applyAlignment="1">
      <alignment vertical="center" wrapText="1"/>
    </xf>
    <xf numFmtId="14" fontId="3" fillId="0" borderId="19" xfId="3" applyNumberFormat="1" applyBorder="1" applyAlignment="1">
      <alignment horizontal="center" vertical="center" wrapText="1"/>
    </xf>
    <xf numFmtId="14" fontId="3" fillId="0" borderId="19" xfId="0" applyNumberFormat="1" applyFont="1" applyBorder="1" applyAlignment="1">
      <alignment horizontal="center" vertical="center" wrapText="1"/>
    </xf>
    <xf numFmtId="9" fontId="3" fillId="0" borderId="19" xfId="0" applyNumberFormat="1" applyFont="1" applyBorder="1" applyAlignment="1">
      <alignment horizontal="center" vertical="center" wrapText="1"/>
    </xf>
    <xf numFmtId="0" fontId="3" fillId="0" borderId="19" xfId="0" applyFont="1" applyBorder="1" applyAlignment="1">
      <alignment horizontal="left" vertical="center"/>
    </xf>
    <xf numFmtId="164" fontId="3" fillId="0" borderId="19" xfId="3" applyNumberFormat="1" applyBorder="1" applyAlignment="1">
      <alignment horizontal="center" vertical="center" wrapText="1"/>
    </xf>
    <xf numFmtId="0" fontId="27" fillId="0" borderId="25" xfId="0" applyFont="1" applyBorder="1" applyAlignment="1">
      <alignment horizontal="center" vertical="center" wrapText="1"/>
    </xf>
    <xf numFmtId="0" fontId="8" fillId="0" borderId="36" xfId="0" applyFont="1" applyBorder="1" applyAlignment="1">
      <alignment vertical="center" wrapText="1"/>
    </xf>
    <xf numFmtId="0" fontId="8" fillId="0" borderId="67" xfId="0" applyFont="1" applyBorder="1" applyAlignment="1">
      <alignment vertical="center" wrapText="1"/>
    </xf>
    <xf numFmtId="0" fontId="8" fillId="0" borderId="20" xfId="0" applyFont="1" applyBorder="1" applyAlignment="1">
      <alignment vertical="center" wrapText="1"/>
    </xf>
    <xf numFmtId="14" fontId="3" fillId="0" borderId="67" xfId="0" applyNumberFormat="1" applyFont="1" applyBorder="1" applyAlignment="1">
      <alignment horizontal="center" vertical="center" wrapText="1"/>
    </xf>
    <xf numFmtId="3" fontId="7" fillId="0" borderId="67" xfId="0" applyNumberFormat="1" applyFont="1" applyBorder="1" applyAlignment="1">
      <alignment vertical="center" wrapText="1"/>
    </xf>
    <xf numFmtId="0" fontId="43" fillId="0" borderId="7" xfId="0" applyFont="1" applyBorder="1" applyAlignment="1">
      <alignment vertical="center" wrapText="1"/>
    </xf>
    <xf numFmtId="0" fontId="8" fillId="0" borderId="47" xfId="0" applyFont="1" applyBorder="1" applyAlignment="1">
      <alignment vertical="center" wrapText="1"/>
    </xf>
    <xf numFmtId="0" fontId="3" fillId="0" borderId="20" xfId="3" applyBorder="1" applyAlignment="1">
      <alignment horizontal="left" vertical="center" wrapText="1"/>
    </xf>
    <xf numFmtId="0" fontId="3" fillId="0" borderId="20" xfId="3" applyBorder="1" applyAlignment="1">
      <alignment vertical="center" wrapText="1"/>
    </xf>
    <xf numFmtId="14" fontId="3" fillId="0" borderId="20" xfId="3" applyNumberFormat="1" applyBorder="1" applyAlignment="1">
      <alignment horizontal="center" vertical="center" wrapText="1"/>
    </xf>
    <xf numFmtId="14" fontId="3" fillId="0" borderId="20" xfId="0" applyNumberFormat="1" applyFont="1" applyBorder="1" applyAlignment="1">
      <alignment horizontal="center" vertical="center" wrapText="1"/>
    </xf>
    <xf numFmtId="0" fontId="3" fillId="0" borderId="7" xfId="0" applyFont="1" applyBorder="1" applyAlignment="1">
      <alignment horizontal="left" vertical="center"/>
    </xf>
    <xf numFmtId="165" fontId="3" fillId="0" borderId="20" xfId="3" applyNumberFormat="1" applyBorder="1" applyAlignment="1">
      <alignment vertical="center" wrapText="1"/>
    </xf>
    <xf numFmtId="1" fontId="3" fillId="0" borderId="20" xfId="3" applyNumberFormat="1" applyBorder="1" applyAlignment="1">
      <alignment vertical="center" wrapText="1"/>
    </xf>
    <xf numFmtId="0" fontId="7" fillId="0" borderId="20" xfId="3" applyFont="1" applyBorder="1" applyAlignment="1">
      <alignment vertical="center" wrapText="1"/>
    </xf>
    <xf numFmtId="0" fontId="6" fillId="0" borderId="44" xfId="5" applyNumberFormat="1" applyFont="1" applyFill="1" applyBorder="1" applyAlignment="1" applyProtection="1">
      <alignment vertical="center" wrapText="1"/>
    </xf>
    <xf numFmtId="0" fontId="3" fillId="0" borderId="20" xfId="0" applyFont="1" applyBorder="1" applyAlignment="1">
      <alignment horizontal="left" vertical="center" wrapText="1"/>
    </xf>
    <xf numFmtId="9" fontId="3" fillId="0" borderId="20" xfId="0" applyNumberFormat="1" applyFont="1" applyBorder="1" applyAlignment="1">
      <alignment horizontal="center" vertical="center" wrapText="1"/>
    </xf>
    <xf numFmtId="0" fontId="7" fillId="0" borderId="20" xfId="0" applyFont="1" applyBorder="1" applyAlignment="1">
      <alignment vertical="center" wrapText="1"/>
    </xf>
    <xf numFmtId="3" fontId="7" fillId="0" borderId="20" xfId="0" applyNumberFormat="1" applyFont="1" applyBorder="1" applyAlignment="1">
      <alignment vertical="center" wrapText="1"/>
    </xf>
    <xf numFmtId="169" fontId="7" fillId="0" borderId="20" xfId="0" applyNumberFormat="1" applyFont="1" applyBorder="1" applyAlignment="1">
      <alignment vertical="center" wrapText="1"/>
    </xf>
    <xf numFmtId="49" fontId="7" fillId="0" borderId="20" xfId="0" applyNumberFormat="1" applyFont="1" applyBorder="1" applyAlignment="1">
      <alignment vertical="center" wrapText="1"/>
    </xf>
    <xf numFmtId="0" fontId="7" fillId="0" borderId="20" xfId="0" applyFont="1" applyBorder="1" applyAlignment="1">
      <alignment horizontal="left" vertical="center" wrapText="1"/>
    </xf>
    <xf numFmtId="0" fontId="7" fillId="0" borderId="20" xfId="0" applyFont="1" applyBorder="1" applyAlignment="1">
      <alignment horizontal="center" vertical="center" wrapText="1"/>
    </xf>
    <xf numFmtId="0" fontId="14" fillId="0" borderId="44" xfId="0" applyFont="1" applyBorder="1" applyAlignment="1">
      <alignment horizontal="center" vertical="center" wrapText="1"/>
    </xf>
    <xf numFmtId="9" fontId="3" fillId="0" borderId="7" xfId="3" applyNumberFormat="1" applyBorder="1" applyAlignment="1">
      <alignment horizontal="left" vertical="center" wrapText="1"/>
    </xf>
    <xf numFmtId="17" fontId="3" fillId="0" borderId="7" xfId="3" applyNumberFormat="1" applyBorder="1" applyAlignment="1">
      <alignment vertical="center" wrapText="1"/>
    </xf>
    <xf numFmtId="43" fontId="3" fillId="0" borderId="7" xfId="20" applyFont="1" applyFill="1" applyBorder="1" applyAlignment="1">
      <alignment vertical="center" wrapText="1"/>
    </xf>
    <xf numFmtId="0" fontId="9" fillId="0" borderId="11" xfId="2" applyFont="1" applyFill="1" applyBorder="1" applyAlignment="1">
      <alignment vertical="center" wrapText="1"/>
    </xf>
    <xf numFmtId="0" fontId="8" fillId="0" borderId="7" xfId="0" applyFont="1" applyBorder="1" applyAlignment="1">
      <alignment horizontal="center" vertical="center"/>
    </xf>
    <xf numFmtId="0" fontId="8" fillId="0" borderId="22" xfId="0" applyFont="1" applyBorder="1" applyAlignment="1">
      <alignment horizontal="center" vertical="center"/>
    </xf>
    <xf numFmtId="0" fontId="7" fillId="0" borderId="25" xfId="0" applyFont="1" applyBorder="1" applyAlignment="1">
      <alignment horizontal="left" vertical="center" wrapText="1"/>
    </xf>
    <xf numFmtId="0" fontId="7" fillId="0" borderId="7" xfId="0" applyFont="1" applyBorder="1" applyAlignment="1">
      <alignment vertical="center"/>
    </xf>
    <xf numFmtId="0" fontId="3" fillId="0" borderId="22" xfId="0" applyFont="1" applyBorder="1" applyAlignment="1">
      <alignment wrapText="1"/>
    </xf>
    <xf numFmtId="0" fontId="8" fillId="0" borderId="7" xfId="0" applyFont="1" applyBorder="1" applyAlignment="1">
      <alignment vertical="center"/>
    </xf>
    <xf numFmtId="0" fontId="8" fillId="0" borderId="26" xfId="0" applyFont="1" applyBorder="1" applyAlignment="1">
      <alignment vertical="center"/>
    </xf>
    <xf numFmtId="0" fontId="8" fillId="0" borderId="52" xfId="0" applyFont="1" applyBorder="1" applyAlignment="1">
      <alignment horizontal="center" vertical="center"/>
    </xf>
    <xf numFmtId="0" fontId="8" fillId="0" borderId="25" xfId="0" applyFont="1" applyBorder="1" applyAlignment="1">
      <alignment horizontal="left" vertical="center" wrapText="1"/>
    </xf>
    <xf numFmtId="0" fontId="8" fillId="0" borderId="52" xfId="0" applyFont="1" applyBorder="1" applyAlignment="1">
      <alignment wrapText="1"/>
    </xf>
    <xf numFmtId="0" fontId="8" fillId="0" borderId="47" xfId="0" applyFont="1" applyBorder="1"/>
    <xf numFmtId="0" fontId="9" fillId="0" borderId="22" xfId="2" applyFont="1" applyFill="1" applyBorder="1" applyAlignment="1">
      <alignment vertical="center" wrapText="1"/>
    </xf>
    <xf numFmtId="9" fontId="8" fillId="0" borderId="7" xfId="0" applyNumberFormat="1" applyFont="1" applyBorder="1" applyAlignment="1">
      <alignment horizontal="center" vertical="center"/>
    </xf>
    <xf numFmtId="9" fontId="8" fillId="0" borderId="22" xfId="0" applyNumberFormat="1" applyFont="1" applyBorder="1" applyAlignment="1">
      <alignment horizontal="center" vertical="center"/>
    </xf>
    <xf numFmtId="0" fontId="8" fillId="0" borderId="22" xfId="0" applyFont="1" applyBorder="1" applyAlignment="1">
      <alignment wrapText="1"/>
    </xf>
    <xf numFmtId="0" fontId="8" fillId="0" borderId="36" xfId="0" applyFont="1" applyBorder="1"/>
    <xf numFmtId="0" fontId="3" fillId="0" borderId="7" xfId="0" applyFont="1" applyBorder="1" applyAlignment="1">
      <alignment wrapText="1"/>
    </xf>
    <xf numFmtId="0" fontId="4" fillId="0" borderId="7" xfId="0" applyFont="1" applyBorder="1" applyAlignment="1">
      <alignment horizontal="left" vertical="center" wrapText="1"/>
    </xf>
    <xf numFmtId="0" fontId="8" fillId="0" borderId="7" xfId="0" applyFont="1" applyBorder="1" applyAlignment="1">
      <alignment wrapText="1"/>
    </xf>
    <xf numFmtId="0" fontId="8" fillId="0" borderId="7" xfId="0" applyFont="1" applyBorder="1" applyAlignment="1">
      <alignment horizontal="left" vertical="center"/>
    </xf>
    <xf numFmtId="9" fontId="7" fillId="0" borderId="7" xfId="0" applyNumberFormat="1" applyFont="1" applyBorder="1" applyAlignment="1">
      <alignment horizontal="left" vertical="center" wrapText="1"/>
    </xf>
    <xf numFmtId="0" fontId="4" fillId="2" borderId="55" xfId="0" applyFont="1" applyFill="1" applyBorder="1" applyAlignment="1">
      <alignment horizontal="center" vertical="center" wrapText="1"/>
    </xf>
    <xf numFmtId="0" fontId="4" fillId="2" borderId="55" xfId="3" applyFont="1" applyFill="1" applyBorder="1" applyAlignment="1">
      <alignment vertical="center" wrapText="1"/>
    </xf>
    <xf numFmtId="0" fontId="4" fillId="2" borderId="6" xfId="3" applyFont="1" applyFill="1" applyBorder="1" applyAlignment="1">
      <alignment vertical="center" wrapText="1"/>
    </xf>
    <xf numFmtId="0" fontId="4" fillId="2" borderId="7" xfId="3" applyFont="1" applyFill="1" applyBorder="1" applyAlignment="1">
      <alignment vertical="center" wrapText="1"/>
    </xf>
    <xf numFmtId="0" fontId="4" fillId="2" borderId="7" xfId="0" applyFont="1" applyFill="1" applyBorder="1" applyAlignment="1">
      <alignment horizontal="center" vertical="center" wrapText="1"/>
    </xf>
    <xf numFmtId="0" fontId="4" fillId="2" borderId="7" xfId="3" applyFont="1" applyFill="1" applyBorder="1" applyAlignment="1">
      <alignment horizontal="centerContinuous" vertical="center" wrapText="1"/>
    </xf>
    <xf numFmtId="0" fontId="4" fillId="2" borderId="13" xfId="0" applyFont="1" applyFill="1" applyBorder="1" applyAlignment="1">
      <alignment vertical="center" wrapText="1"/>
    </xf>
    <xf numFmtId="0" fontId="4" fillId="2" borderId="3" xfId="3" applyFont="1" applyFill="1" applyBorder="1" applyAlignment="1">
      <alignment vertical="center" wrapText="1"/>
    </xf>
    <xf numFmtId="0" fontId="4" fillId="2" borderId="12" xfId="3" applyFont="1" applyFill="1" applyBorder="1" applyAlignment="1">
      <alignment vertical="center" wrapText="1"/>
    </xf>
    <xf numFmtId="0" fontId="4" fillId="5" borderId="30" xfId="16" applyFont="1" applyFill="1" applyBorder="1" applyAlignment="1">
      <alignment vertical="center" wrapText="1"/>
    </xf>
    <xf numFmtId="0" fontId="4" fillId="17" borderId="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17" borderId="67" xfId="0" applyFont="1" applyFill="1" applyBorder="1" applyAlignment="1">
      <alignment horizontal="center" vertical="center" wrapText="1"/>
    </xf>
    <xf numFmtId="0" fontId="7" fillId="6" borderId="45" xfId="0" applyFont="1" applyFill="1" applyBorder="1" applyAlignment="1">
      <alignment horizontal="left" vertical="center"/>
    </xf>
    <xf numFmtId="0" fontId="8" fillId="6" borderId="7" xfId="0" applyFont="1" applyFill="1" applyBorder="1" applyAlignment="1">
      <alignment wrapText="1"/>
    </xf>
    <xf numFmtId="0" fontId="9" fillId="0" borderId="7" xfId="2" applyFont="1" applyFill="1" applyBorder="1" applyAlignment="1">
      <alignment horizontal="left" vertical="center" wrapText="1"/>
    </xf>
    <xf numFmtId="0" fontId="8" fillId="6" borderId="25" xfId="0" applyFont="1" applyFill="1" applyBorder="1" applyAlignment="1">
      <alignment wrapText="1"/>
    </xf>
    <xf numFmtId="0" fontId="8" fillId="6" borderId="7" xfId="0" applyFont="1" applyFill="1" applyBorder="1" applyAlignment="1">
      <alignment vertical="center"/>
    </xf>
    <xf numFmtId="0" fontId="8" fillId="6" borderId="7" xfId="0" applyFont="1" applyFill="1" applyBorder="1" applyAlignment="1">
      <alignment vertical="center" wrapText="1"/>
    </xf>
    <xf numFmtId="0" fontId="8" fillId="6" borderId="19" xfId="0" applyFont="1" applyFill="1" applyBorder="1" applyAlignment="1">
      <alignment wrapText="1"/>
    </xf>
    <xf numFmtId="0" fontId="8" fillId="6" borderId="26" xfId="0" applyFont="1" applyFill="1" applyBorder="1" applyAlignment="1">
      <alignment wrapText="1"/>
    </xf>
    <xf numFmtId="3" fontId="8" fillId="0" borderId="7" xfId="0" applyNumberFormat="1" applyFont="1" applyBorder="1" applyAlignment="1">
      <alignment horizontal="left" vertical="center" wrapText="1"/>
    </xf>
    <xf numFmtId="0" fontId="0" fillId="19" borderId="7" xfId="0" applyFill="1" applyBorder="1" applyAlignment="1">
      <alignment horizontal="center" vertical="center"/>
    </xf>
    <xf numFmtId="0" fontId="17" fillId="19" borderId="7" xfId="3" applyFont="1" applyFill="1" applyBorder="1" applyAlignment="1">
      <alignment vertical="top" wrapText="1"/>
    </xf>
    <xf numFmtId="0" fontId="17" fillId="19" borderId="7" xfId="0" applyFont="1" applyFill="1" applyBorder="1" applyAlignment="1">
      <alignment horizontal="center" vertical="top" wrapText="1"/>
    </xf>
    <xf numFmtId="0" fontId="17" fillId="19" borderId="7" xfId="3" applyFont="1" applyFill="1" applyBorder="1" applyAlignment="1">
      <alignment horizontal="center" vertical="center" wrapText="1"/>
    </xf>
    <xf numFmtId="0" fontId="4" fillId="19" borderId="7" xfId="3" applyFont="1" applyFill="1" applyBorder="1" applyAlignment="1">
      <alignment horizontal="center" vertical="center" wrapText="1"/>
    </xf>
    <xf numFmtId="0" fontId="0" fillId="0" borderId="0" xfId="0" applyAlignment="1">
      <alignment vertical="top"/>
    </xf>
    <xf numFmtId="0" fontId="4" fillId="19" borderId="7" xfId="0" applyFont="1" applyFill="1" applyBorder="1" applyAlignment="1">
      <alignment horizontal="center" vertical="center" wrapText="1"/>
    </xf>
    <xf numFmtId="0" fontId="4" fillId="4" borderId="30" xfId="16" applyFont="1" applyFill="1" applyBorder="1" applyAlignment="1">
      <alignment horizontal="center" vertical="center" wrapText="1"/>
    </xf>
    <xf numFmtId="0" fontId="0" fillId="0" borderId="0" xfId="0" applyAlignment="1">
      <alignment horizontal="center" vertical="center"/>
    </xf>
    <xf numFmtId="0" fontId="17" fillId="19" borderId="7" xfId="0" applyFont="1" applyFill="1" applyBorder="1" applyAlignment="1">
      <alignment horizontal="center" vertical="center" wrapText="1"/>
    </xf>
    <xf numFmtId="0" fontId="4" fillId="4" borderId="23" xfId="16" applyFont="1" applyFill="1" applyBorder="1" applyAlignment="1">
      <alignment horizontal="center" vertical="center" wrapText="1"/>
    </xf>
    <xf numFmtId="0" fontId="4" fillId="4" borderId="67" xfId="16" applyFont="1" applyFill="1" applyBorder="1" applyAlignment="1">
      <alignment horizontal="center" vertical="center" wrapText="1"/>
    </xf>
    <xf numFmtId="0" fontId="4" fillId="4" borderId="72" xfId="16" applyFont="1" applyFill="1" applyBorder="1" applyAlignment="1">
      <alignment horizontal="center" vertical="center" wrapText="1"/>
    </xf>
    <xf numFmtId="0" fontId="4" fillId="4" borderId="32" xfId="16" applyFont="1" applyFill="1" applyBorder="1" applyAlignment="1">
      <alignment horizontal="center" vertical="top" wrapText="1"/>
    </xf>
    <xf numFmtId="0" fontId="4" fillId="4" borderId="67" xfId="16" applyFont="1" applyFill="1" applyBorder="1" applyAlignment="1">
      <alignment horizontal="center" vertical="top" wrapText="1"/>
    </xf>
    <xf numFmtId="0" fontId="4" fillId="4" borderId="72" xfId="16" applyFont="1" applyFill="1" applyBorder="1" applyAlignment="1">
      <alignment horizontal="center" vertical="top" wrapText="1"/>
    </xf>
    <xf numFmtId="0" fontId="4" fillId="4" borderId="58" xfId="16" applyFont="1" applyFill="1" applyBorder="1" applyAlignment="1">
      <alignment vertical="top" wrapText="1"/>
    </xf>
    <xf numFmtId="10" fontId="3" fillId="0" borderId="7" xfId="3" applyNumberFormat="1" applyBorder="1" applyAlignment="1">
      <alignment horizontal="center" vertical="center" wrapText="1"/>
    </xf>
    <xf numFmtId="9" fontId="3" fillId="0" borderId="7" xfId="3" applyNumberFormat="1" applyBorder="1" applyAlignment="1">
      <alignment horizontal="center" vertical="center" wrapText="1"/>
    </xf>
    <xf numFmtId="1" fontId="3" fillId="0" borderId="7" xfId="3" applyNumberFormat="1" applyBorder="1" applyAlignment="1">
      <alignment horizontal="center" vertical="center" wrapText="1"/>
    </xf>
    <xf numFmtId="0" fontId="6" fillId="0" borderId="7" xfId="5" applyFont="1" applyFill="1" applyBorder="1" applyAlignment="1" applyProtection="1">
      <alignment horizontal="left" vertical="top" wrapText="1"/>
    </xf>
    <xf numFmtId="0" fontId="4" fillId="0" borderId="7" xfId="3" applyFont="1" applyBorder="1" applyAlignment="1">
      <alignment horizontal="left" vertical="center" wrapText="1"/>
    </xf>
    <xf numFmtId="0" fontId="7" fillId="0" borderId="0" xfId="0" applyFont="1"/>
    <xf numFmtId="0" fontId="14" fillId="0" borderId="7" xfId="0" applyFont="1" applyBorder="1" applyAlignment="1">
      <alignment wrapText="1"/>
    </xf>
    <xf numFmtId="0" fontId="17" fillId="0" borderId="7" xfId="0" applyFont="1" applyBorder="1" applyAlignment="1">
      <alignment horizontal="left" vertical="center" wrapText="1"/>
    </xf>
    <xf numFmtId="9" fontId="8" fillId="0" borderId="7" xfId="0" applyNumberFormat="1" applyFont="1" applyBorder="1" applyAlignment="1">
      <alignment horizontal="left" vertical="center" wrapText="1"/>
    </xf>
    <xf numFmtId="0" fontId="7" fillId="0" borderId="7" xfId="3" applyFont="1" applyBorder="1" applyAlignment="1">
      <alignment horizontal="center" vertical="center" wrapText="1"/>
    </xf>
    <xf numFmtId="0" fontId="3" fillId="0" borderId="7" xfId="4" applyNumberFormat="1" applyFont="1" applyFill="1" applyBorder="1" applyAlignment="1">
      <alignment horizontal="center" vertical="center" wrapText="1"/>
    </xf>
    <xf numFmtId="174" fontId="8" fillId="0" borderId="7" xfId="24" applyNumberFormat="1" applyFont="1" applyFill="1" applyBorder="1" applyAlignment="1">
      <alignment horizontal="left" vertical="center" wrapText="1"/>
    </xf>
    <xf numFmtId="44" fontId="8" fillId="0" borderId="7" xfId="24" applyFont="1" applyFill="1" applyBorder="1" applyAlignment="1">
      <alignment horizontal="left" vertical="center" wrapText="1"/>
    </xf>
    <xf numFmtId="0" fontId="10" fillId="0" borderId="7" xfId="0" applyFont="1" applyBorder="1" applyAlignment="1">
      <alignment horizontal="left" vertical="center" wrapText="1"/>
    </xf>
    <xf numFmtId="0" fontId="9" fillId="0" borderId="7" xfId="2" applyFont="1" applyFill="1" applyBorder="1" applyAlignment="1">
      <alignment horizontal="left" vertical="top" wrapText="1"/>
    </xf>
    <xf numFmtId="9" fontId="7" fillId="0" borderId="7" xfId="4" applyFont="1" applyFill="1" applyBorder="1" applyAlignment="1">
      <alignment horizontal="center" vertical="center" wrapText="1"/>
    </xf>
    <xf numFmtId="1" fontId="3" fillId="0" borderId="7" xfId="4" applyNumberFormat="1" applyFont="1" applyFill="1" applyBorder="1" applyAlignment="1">
      <alignment horizontal="center" vertical="center" wrapText="1"/>
    </xf>
    <xf numFmtId="165" fontId="8" fillId="0" borderId="7" xfId="0" applyNumberFormat="1" applyFont="1" applyBorder="1" applyAlignment="1">
      <alignment horizontal="left" vertical="center"/>
    </xf>
    <xf numFmtId="165" fontId="7" fillId="0" borderId="7" xfId="3" applyNumberFormat="1" applyFont="1" applyBorder="1" applyAlignment="1">
      <alignment horizontal="center" vertical="center" wrapText="1"/>
    </xf>
    <xf numFmtId="172" fontId="7" fillId="0" borderId="7" xfId="0" applyNumberFormat="1" applyFont="1" applyBorder="1" applyAlignment="1">
      <alignment horizontal="center" vertical="center" wrapText="1"/>
    </xf>
    <xf numFmtId="9" fontId="7" fillId="0" borderId="7" xfId="3" applyNumberFormat="1" applyFont="1" applyBorder="1" applyAlignment="1">
      <alignment horizontal="center" vertical="center" wrapText="1"/>
    </xf>
    <xf numFmtId="174" fontId="3" fillId="0" borderId="7" xfId="24" applyNumberFormat="1" applyFont="1" applyFill="1" applyBorder="1" applyAlignment="1">
      <alignment horizontal="left" vertical="center" wrapText="1"/>
    </xf>
    <xf numFmtId="165" fontId="3" fillId="0" borderId="7" xfId="3" applyNumberFormat="1" applyBorder="1" applyAlignment="1">
      <alignment horizontal="left" vertical="top" wrapText="1"/>
    </xf>
    <xf numFmtId="0" fontId="7" fillId="0" borderId="0" xfId="0" applyFont="1" applyAlignment="1">
      <alignment horizontal="center"/>
    </xf>
    <xf numFmtId="14" fontId="8" fillId="0" borderId="7" xfId="0" applyNumberFormat="1" applyFont="1" applyBorder="1" applyAlignment="1">
      <alignment horizontal="center" vertical="center" wrapText="1"/>
    </xf>
    <xf numFmtId="0" fontId="18" fillId="0" borderId="7" xfId="0" applyFont="1" applyBorder="1" applyAlignment="1">
      <alignment horizontal="center" vertical="center" wrapText="1"/>
    </xf>
    <xf numFmtId="6" fontId="3" fillId="0" borderId="7" xfId="0" applyNumberFormat="1" applyFont="1" applyBorder="1" applyAlignment="1">
      <alignment horizontal="center" vertical="center" wrapText="1"/>
    </xf>
    <xf numFmtId="0" fontId="6" fillId="0" borderId="7" xfId="5" applyNumberFormat="1" applyFont="1" applyFill="1" applyBorder="1" applyAlignment="1" applyProtection="1">
      <alignment horizontal="left" vertical="top" wrapText="1"/>
    </xf>
    <xf numFmtId="169" fontId="7" fillId="0" borderId="7"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0" fontId="9" fillId="0" borderId="7" xfId="11" applyFont="1" applyFill="1" applyBorder="1" applyAlignment="1">
      <alignment horizontal="left" vertical="top" wrapText="1"/>
    </xf>
    <xf numFmtId="175" fontId="7" fillId="0" borderId="7" xfId="10" applyNumberFormat="1" applyFont="1" applyFill="1" applyBorder="1" applyAlignment="1">
      <alignment horizontal="center" vertical="center" wrapText="1"/>
    </xf>
    <xf numFmtId="6" fontId="7" fillId="0" borderId="7" xfId="0" applyNumberFormat="1" applyFont="1" applyBorder="1" applyAlignment="1">
      <alignment horizontal="center" vertical="center" wrapText="1"/>
    </xf>
    <xf numFmtId="0" fontId="19" fillId="0" borderId="7" xfId="5" applyFont="1" applyFill="1" applyBorder="1" applyAlignment="1" applyProtection="1">
      <alignment horizontal="left" vertical="top" wrapText="1"/>
    </xf>
    <xf numFmtId="1" fontId="7" fillId="0" borderId="7" xfId="3" applyNumberFormat="1" applyFont="1" applyBorder="1" applyAlignment="1">
      <alignment horizontal="center" vertical="center" wrapText="1"/>
    </xf>
    <xf numFmtId="0" fontId="3" fillId="0" borderId="7" xfId="5" applyFont="1" applyFill="1" applyBorder="1" applyAlignment="1" applyProtection="1">
      <alignment horizontal="center" vertical="center" wrapText="1"/>
    </xf>
    <xf numFmtId="42" fontId="3" fillId="0" borderId="7" xfId="1" applyFont="1" applyFill="1" applyBorder="1" applyAlignment="1">
      <alignment horizontal="center" vertical="center" wrapText="1"/>
    </xf>
    <xf numFmtId="0" fontId="14" fillId="0" borderId="7" xfId="0" applyFont="1" applyBorder="1" applyAlignment="1">
      <alignment horizontal="left" vertical="top" wrapText="1"/>
    </xf>
    <xf numFmtId="17" fontId="3" fillId="0" borderId="7" xfId="3" applyNumberFormat="1" applyBorder="1" applyAlignment="1">
      <alignment horizontal="center" vertical="center" wrapText="1"/>
    </xf>
    <xf numFmtId="43" fontId="3" fillId="0" borderId="7" xfId="6" applyFont="1" applyFill="1" applyBorder="1" applyAlignment="1">
      <alignment horizontal="center" vertical="center" wrapText="1"/>
    </xf>
    <xf numFmtId="0" fontId="3" fillId="0" borderId="7" xfId="12" applyBorder="1" applyAlignment="1" applyProtection="1">
      <alignment horizontal="center" vertical="center" wrapText="1"/>
      <protection locked="0"/>
    </xf>
    <xf numFmtId="2" fontId="3" fillId="0" borderId="7" xfId="4" applyNumberFormat="1" applyFont="1" applyFill="1" applyBorder="1" applyAlignment="1">
      <alignment horizontal="center" vertical="center" wrapText="1"/>
    </xf>
    <xf numFmtId="2" fontId="3" fillId="0" borderId="7" xfId="3" applyNumberFormat="1" applyBorder="1" applyAlignment="1">
      <alignment horizontal="center" vertical="center" wrapText="1"/>
    </xf>
    <xf numFmtId="3" fontId="8" fillId="0" borderId="7" xfId="0" applyNumberFormat="1" applyFont="1" applyBorder="1" applyAlignment="1">
      <alignment horizontal="left" vertical="center"/>
    </xf>
    <xf numFmtId="0" fontId="0" fillId="0" borderId="0" xfId="0" applyAlignment="1">
      <alignment vertical="center"/>
    </xf>
    <xf numFmtId="0" fontId="35" fillId="16" borderId="59" xfId="0" applyFont="1" applyFill="1" applyBorder="1" applyAlignment="1" applyProtection="1">
      <alignment horizontal="center" vertical="center" wrapText="1"/>
      <protection locked="0"/>
    </xf>
    <xf numFmtId="0" fontId="4" fillId="15" borderId="67" xfId="0" applyFont="1" applyFill="1" applyBorder="1" applyAlignment="1" applyProtection="1">
      <alignment horizontal="center" vertical="center" wrapText="1"/>
      <protection hidden="1"/>
    </xf>
    <xf numFmtId="0" fontId="59" fillId="20" borderId="85" xfId="0" applyFont="1" applyFill="1" applyBorder="1" applyAlignment="1">
      <alignment horizontal="center" vertical="center" wrapText="1"/>
    </xf>
    <xf numFmtId="0" fontId="16" fillId="18" borderId="86" xfId="0" applyFont="1" applyFill="1" applyBorder="1" applyAlignment="1" applyProtection="1">
      <alignment horizontal="center" vertical="center" wrapText="1"/>
      <protection locked="0"/>
    </xf>
    <xf numFmtId="0" fontId="4" fillId="16" borderId="67" xfId="0" applyFont="1" applyFill="1" applyBorder="1" applyAlignment="1" applyProtection="1">
      <alignment horizontal="center" vertical="center" wrapText="1"/>
      <protection locked="0"/>
    </xf>
    <xf numFmtId="0" fontId="4" fillId="13" borderId="32" xfId="0" applyFont="1" applyFill="1" applyBorder="1" applyAlignment="1" applyProtection="1">
      <alignment horizontal="center" vertical="center" wrapText="1"/>
      <protection locked="0"/>
    </xf>
    <xf numFmtId="0" fontId="4" fillId="13" borderId="67" xfId="0" applyFont="1" applyFill="1" applyBorder="1" applyAlignment="1" applyProtection="1">
      <alignment horizontal="center" vertical="center" wrapText="1"/>
      <protection locked="0"/>
    </xf>
    <xf numFmtId="0" fontId="4" fillId="13" borderId="72" xfId="0" applyFont="1" applyFill="1" applyBorder="1" applyAlignment="1" applyProtection="1">
      <alignment horizontal="center" vertical="center" wrapText="1"/>
      <protection locked="0"/>
    </xf>
    <xf numFmtId="0" fontId="7" fillId="6" borderId="7" xfId="0" applyFont="1" applyFill="1" applyBorder="1" applyAlignment="1">
      <alignment horizontal="left" vertical="center" wrapText="1"/>
    </xf>
    <xf numFmtId="0" fontId="3" fillId="6" borderId="7" xfId="0" applyFont="1" applyFill="1" applyBorder="1" applyAlignment="1">
      <alignment horizontal="left" vertical="top" wrapText="1"/>
    </xf>
    <xf numFmtId="0" fontId="3" fillId="6" borderId="7" xfId="0" applyFont="1" applyFill="1" applyBorder="1" applyAlignment="1" applyProtection="1">
      <alignment vertical="center" wrapText="1"/>
      <protection hidden="1"/>
    </xf>
    <xf numFmtId="0" fontId="3" fillId="6" borderId="0" xfId="0" applyFont="1" applyFill="1" applyAlignment="1" applyProtection="1">
      <alignment vertical="center" wrapText="1"/>
      <protection hidden="1"/>
    </xf>
    <xf numFmtId="9" fontId="3" fillId="6" borderId="7" xfId="0" applyNumberFormat="1" applyFont="1" applyFill="1" applyBorder="1" applyAlignment="1" applyProtection="1">
      <alignment horizontal="center" vertical="center" wrapText="1"/>
      <protection hidden="1"/>
    </xf>
    <xf numFmtId="9" fontId="8" fillId="6" borderId="7" xfId="0" applyNumberFormat="1" applyFont="1" applyFill="1" applyBorder="1" applyAlignment="1">
      <alignment horizontal="center" vertical="center" wrapText="1"/>
    </xf>
    <xf numFmtId="0" fontId="8" fillId="6" borderId="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64" fillId="6" borderId="7" xfId="0" applyFont="1" applyFill="1" applyBorder="1" applyAlignment="1">
      <alignment horizontal="center" vertical="center" wrapText="1"/>
    </xf>
    <xf numFmtId="0" fontId="3" fillId="6" borderId="7" xfId="0" applyFont="1" applyFill="1" applyBorder="1" applyAlignment="1">
      <alignment horizontal="left" vertical="center" wrapText="1"/>
    </xf>
    <xf numFmtId="0" fontId="3" fillId="6" borderId="7" xfId="0" applyFont="1" applyFill="1" applyBorder="1" applyAlignment="1">
      <alignment wrapText="1"/>
    </xf>
    <xf numFmtId="0" fontId="49" fillId="0" borderId="0" xfId="0" applyFont="1" applyAlignment="1" applyProtection="1">
      <alignment vertical="top" wrapText="1"/>
      <protection hidden="1"/>
    </xf>
    <xf numFmtId="0" fontId="8" fillId="6" borderId="43" xfId="0" applyFont="1" applyFill="1" applyBorder="1" applyAlignment="1">
      <alignment vertical="center" wrapText="1"/>
    </xf>
    <xf numFmtId="0" fontId="49" fillId="0" borderId="0" xfId="0" applyFont="1" applyAlignment="1" applyProtection="1">
      <alignment horizontal="left" vertical="top" wrapText="1"/>
      <protection hidden="1"/>
    </xf>
    <xf numFmtId="0" fontId="49" fillId="0" borderId="0" xfId="0" applyFont="1" applyAlignment="1" applyProtection="1">
      <alignment horizontal="center" vertical="top" wrapText="1"/>
      <protection hidden="1"/>
    </xf>
    <xf numFmtId="0" fontId="3" fillId="6" borderId="7" xfId="0" applyFont="1" applyFill="1" applyBorder="1" applyAlignment="1" applyProtection="1">
      <alignment horizontal="left" vertical="center" wrapText="1"/>
      <protection hidden="1"/>
    </xf>
    <xf numFmtId="0" fontId="8" fillId="6" borderId="7" xfId="0" applyFont="1" applyFill="1" applyBorder="1" applyAlignment="1">
      <alignment horizontal="left" vertical="center" wrapText="1"/>
    </xf>
    <xf numFmtId="0" fontId="8" fillId="6" borderId="0" xfId="0" applyFont="1" applyFill="1" applyAlignment="1">
      <alignment vertical="center" wrapText="1"/>
    </xf>
    <xf numFmtId="0" fontId="3" fillId="6" borderId="25" xfId="0" applyFont="1" applyFill="1" applyBorder="1" applyAlignment="1">
      <alignment horizontal="left" vertical="top" wrapText="1"/>
    </xf>
    <xf numFmtId="9" fontId="3" fillId="6" borderId="7" xfId="0" applyNumberFormat="1" applyFont="1" applyFill="1" applyBorder="1" applyAlignment="1" applyProtection="1">
      <alignment vertical="center" wrapText="1"/>
      <protection hidden="1"/>
    </xf>
    <xf numFmtId="14" fontId="3" fillId="6" borderId="7" xfId="0" applyNumberFormat="1" applyFont="1" applyFill="1" applyBorder="1" applyAlignment="1" applyProtection="1">
      <alignment horizontal="center" vertical="center" wrapText="1"/>
      <protection hidden="1"/>
    </xf>
    <xf numFmtId="9" fontId="8" fillId="21" borderId="52" xfId="0" applyNumberFormat="1" applyFont="1" applyFill="1" applyBorder="1" applyAlignment="1">
      <alignment wrapText="1"/>
    </xf>
    <xf numFmtId="0" fontId="4" fillId="6" borderId="7" xfId="0" applyFont="1" applyFill="1" applyBorder="1" applyAlignment="1">
      <alignment wrapText="1"/>
    </xf>
    <xf numFmtId="0" fontId="8" fillId="21" borderId="11" xfId="0" applyFont="1" applyFill="1" applyBorder="1" applyAlignment="1">
      <alignment wrapText="1"/>
    </xf>
    <xf numFmtId="0" fontId="49" fillId="6" borderId="0" xfId="0" applyFont="1" applyFill="1" applyAlignment="1" applyProtection="1">
      <alignment vertical="top" wrapText="1"/>
      <protection hidden="1"/>
    </xf>
    <xf numFmtId="0" fontId="8" fillId="6" borderId="20" xfId="0" applyFont="1" applyFill="1" applyBorder="1" applyAlignment="1">
      <alignment vertical="center" wrapText="1"/>
    </xf>
    <xf numFmtId="0" fontId="4" fillId="16" borderId="58" xfId="0" applyFont="1" applyFill="1" applyBorder="1" applyAlignment="1" applyProtection="1">
      <alignment vertical="center" wrapText="1"/>
      <protection locked="0"/>
    </xf>
    <xf numFmtId="9" fontId="8" fillId="21" borderId="7" xfId="0" applyNumberFormat="1" applyFont="1" applyFill="1" applyBorder="1" applyAlignment="1">
      <alignment wrapText="1"/>
    </xf>
    <xf numFmtId="0" fontId="3" fillId="21" borderId="7" xfId="0" applyFont="1" applyFill="1" applyBorder="1" applyAlignment="1">
      <alignment wrapText="1"/>
    </xf>
    <xf numFmtId="0" fontId="6" fillId="6" borderId="7" xfId="2" applyFont="1" applyFill="1" applyBorder="1" applyAlignment="1" applyProtection="1">
      <alignment horizontal="left" vertical="center" wrapText="1"/>
      <protection hidden="1"/>
    </xf>
    <xf numFmtId="14" fontId="8" fillId="6" borderId="7" xfId="0" applyNumberFormat="1" applyFont="1" applyFill="1" applyBorder="1" applyAlignment="1">
      <alignment wrapText="1"/>
    </xf>
    <xf numFmtId="0" fontId="8" fillId="21" borderId="7" xfId="0" applyFont="1" applyFill="1" applyBorder="1" applyAlignment="1">
      <alignment wrapText="1"/>
    </xf>
    <xf numFmtId="0" fontId="49" fillId="6" borderId="7" xfId="0" applyFont="1" applyFill="1" applyBorder="1" applyAlignment="1" applyProtection="1">
      <alignment horizontal="left" vertical="center" wrapText="1"/>
      <protection hidden="1"/>
    </xf>
    <xf numFmtId="0" fontId="17" fillId="6" borderId="7" xfId="0" applyFont="1" applyFill="1" applyBorder="1" applyAlignment="1">
      <alignment wrapText="1"/>
    </xf>
    <xf numFmtId="0" fontId="2" fillId="6" borderId="7" xfId="22" applyFill="1" applyBorder="1" applyAlignment="1">
      <alignment wrapText="1"/>
    </xf>
    <xf numFmtId="0" fontId="8" fillId="6" borderId="7" xfId="0" applyFont="1" applyFill="1" applyBorder="1" applyAlignment="1">
      <alignment vertical="top" wrapText="1"/>
    </xf>
    <xf numFmtId="0" fontId="50" fillId="6" borderId="7" xfId="0" applyFont="1" applyFill="1" applyBorder="1" applyAlignment="1">
      <alignment horizontal="left" vertical="center" wrapText="1"/>
    </xf>
    <xf numFmtId="9" fontId="8" fillId="6" borderId="7" xfId="0" applyNumberFormat="1" applyFont="1" applyFill="1" applyBorder="1" applyAlignment="1">
      <alignment vertical="top" wrapText="1"/>
    </xf>
    <xf numFmtId="14" fontId="8" fillId="6" borderId="7" xfId="0" applyNumberFormat="1" applyFont="1" applyFill="1" applyBorder="1" applyAlignment="1">
      <alignment vertical="top"/>
    </xf>
    <xf numFmtId="9" fontId="27" fillId="6" borderId="7" xfId="0" applyNumberFormat="1" applyFont="1" applyFill="1" applyBorder="1" applyAlignment="1">
      <alignment vertical="top" wrapText="1"/>
    </xf>
    <xf numFmtId="10" fontId="15" fillId="21" borderId="7" xfId="0" applyNumberFormat="1" applyFont="1" applyFill="1" applyBorder="1" applyAlignment="1">
      <alignment vertical="top" wrapText="1"/>
    </xf>
    <xf numFmtId="10" fontId="3" fillId="6" borderId="7" xfId="0" applyNumberFormat="1" applyFont="1" applyFill="1" applyBorder="1" applyAlignment="1">
      <alignment vertical="top"/>
    </xf>
    <xf numFmtId="0" fontId="27" fillId="6" borderId="7" xfId="0" applyFont="1" applyFill="1" applyBorder="1" applyAlignment="1">
      <alignment vertical="top" wrapText="1"/>
    </xf>
    <xf numFmtId="0" fontId="27" fillId="6" borderId="7" xfId="0" applyFont="1" applyFill="1" applyBorder="1" applyAlignment="1">
      <alignment wrapText="1"/>
    </xf>
    <xf numFmtId="9" fontId="8" fillId="6" borderId="7" xfId="0" applyNumberFormat="1" applyFont="1" applyFill="1" applyBorder="1" applyAlignment="1">
      <alignment wrapText="1"/>
    </xf>
    <xf numFmtId="0" fontId="50" fillId="6" borderId="7" xfId="0" applyFont="1" applyFill="1" applyBorder="1" applyAlignment="1">
      <alignment vertical="top" wrapText="1"/>
    </xf>
    <xf numFmtId="14" fontId="8" fillId="6" borderId="7" xfId="0" applyNumberFormat="1" applyFont="1" applyFill="1" applyBorder="1" applyAlignment="1">
      <alignment vertical="top" wrapText="1"/>
    </xf>
    <xf numFmtId="10" fontId="8" fillId="6" borderId="7" xfId="0" applyNumberFormat="1" applyFont="1" applyFill="1" applyBorder="1" applyAlignment="1">
      <alignment vertical="top" wrapText="1"/>
    </xf>
    <xf numFmtId="9" fontId="49" fillId="6" borderId="7" xfId="0" applyNumberFormat="1" applyFont="1" applyFill="1" applyBorder="1" applyAlignment="1" applyProtection="1">
      <alignment horizontal="left" vertical="center" wrapText="1"/>
      <protection hidden="1"/>
    </xf>
    <xf numFmtId="0" fontId="49" fillId="6" borderId="7" xfId="0" applyFont="1" applyFill="1" applyBorder="1" applyAlignment="1" applyProtection="1">
      <alignment horizontal="left" vertical="top" wrapText="1"/>
      <protection hidden="1"/>
    </xf>
    <xf numFmtId="1" fontId="49" fillId="6" borderId="7" xfId="0" applyNumberFormat="1" applyFont="1" applyFill="1" applyBorder="1" applyAlignment="1" applyProtection="1">
      <alignment horizontal="left" vertical="center" wrapText="1"/>
      <protection hidden="1"/>
    </xf>
    <xf numFmtId="0" fontId="51" fillId="6" borderId="7" xfId="0" applyFont="1" applyFill="1" applyBorder="1" applyAlignment="1">
      <alignment wrapText="1"/>
    </xf>
    <xf numFmtId="0" fontId="7" fillId="6" borderId="25" xfId="0" applyFont="1" applyFill="1" applyBorder="1" applyAlignment="1">
      <alignment horizontal="center" vertical="center"/>
    </xf>
    <xf numFmtId="0" fontId="3" fillId="6" borderId="7" xfId="3" applyFill="1" applyBorder="1" applyAlignment="1">
      <alignment horizontal="left" vertical="center" wrapText="1"/>
    </xf>
    <xf numFmtId="0" fontId="3" fillId="6" borderId="7" xfId="3" applyFill="1" applyBorder="1" applyAlignment="1">
      <alignment horizontal="left" vertical="center"/>
    </xf>
    <xf numFmtId="14" fontId="3" fillId="6" borderId="7" xfId="3" applyNumberFormat="1" applyFill="1" applyBorder="1" applyAlignment="1">
      <alignment horizontal="left" vertical="center" wrapText="1"/>
    </xf>
    <xf numFmtId="164" fontId="3" fillId="6" borderId="7" xfId="3" applyNumberFormat="1" applyFill="1" applyBorder="1" applyAlignment="1">
      <alignment horizontal="left" vertical="center" wrapText="1"/>
    </xf>
    <xf numFmtId="165" fontId="3" fillId="6" borderId="7" xfId="3" applyNumberFormat="1" applyFill="1" applyBorder="1" applyAlignment="1">
      <alignment horizontal="left" vertical="center" wrapText="1"/>
    </xf>
    <xf numFmtId="1" fontId="3" fillId="6" borderId="7" xfId="3" applyNumberFormat="1" applyFill="1" applyBorder="1" applyAlignment="1">
      <alignment horizontal="left" vertical="center" wrapText="1"/>
    </xf>
    <xf numFmtId="1" fontId="7" fillId="6" borderId="7" xfId="0" applyNumberFormat="1" applyFont="1" applyFill="1" applyBorder="1" applyAlignment="1">
      <alignment horizontal="left" vertical="center" wrapText="1"/>
    </xf>
    <xf numFmtId="0" fontId="7" fillId="6" borderId="7" xfId="0" applyFont="1" applyFill="1" applyBorder="1" applyAlignment="1">
      <alignment horizontal="center" vertical="center"/>
    </xf>
    <xf numFmtId="0" fontId="8" fillId="6" borderId="7" xfId="0" applyFont="1" applyFill="1" applyBorder="1" applyAlignment="1">
      <alignment horizontal="center" vertical="center"/>
    </xf>
    <xf numFmtId="0" fontId="3" fillId="21" borderId="31" xfId="0" applyFont="1" applyFill="1" applyBorder="1" applyAlignment="1">
      <alignment wrapText="1"/>
    </xf>
    <xf numFmtId="0" fontId="4" fillId="6" borderId="7" xfId="0" applyFont="1" applyFill="1" applyBorder="1" applyAlignment="1">
      <alignment vertical="center" wrapText="1"/>
    </xf>
    <xf numFmtId="0" fontId="4" fillId="21" borderId="68" xfId="0" applyFont="1" applyFill="1" applyBorder="1" applyAlignment="1">
      <alignment wrapText="1"/>
    </xf>
    <xf numFmtId="0" fontId="7" fillId="6" borderId="7" xfId="0" applyFont="1" applyFill="1" applyBorder="1" applyAlignment="1">
      <alignment vertical="center"/>
    </xf>
    <xf numFmtId="0" fontId="8" fillId="21" borderId="20" xfId="0" applyFont="1" applyFill="1" applyBorder="1" applyAlignment="1">
      <alignment wrapText="1"/>
    </xf>
    <xf numFmtId="0" fontId="7" fillId="6" borderId="0" xfId="0" applyFont="1" applyFill="1" applyAlignment="1">
      <alignment vertical="center"/>
    </xf>
    <xf numFmtId="0" fontId="7" fillId="6" borderId="73" xfId="0" applyFont="1" applyFill="1" applyBorder="1" applyAlignment="1">
      <alignment horizontal="center" vertical="center"/>
    </xf>
    <xf numFmtId="0" fontId="7" fillId="6" borderId="75" xfId="0" applyFont="1" applyFill="1" applyBorder="1" applyAlignment="1">
      <alignment horizontal="center" vertical="center"/>
    </xf>
    <xf numFmtId="0" fontId="8" fillId="6" borderId="75" xfId="0" applyFont="1" applyFill="1" applyBorder="1" applyAlignment="1">
      <alignment horizontal="center" vertical="center"/>
    </xf>
    <xf numFmtId="0" fontId="7" fillId="6" borderId="78" xfId="0" applyFont="1" applyFill="1" applyBorder="1" applyAlignment="1">
      <alignment horizontal="center" vertical="center"/>
    </xf>
    <xf numFmtId="0" fontId="8" fillId="6" borderId="37" xfId="0" applyFont="1" applyFill="1" applyBorder="1" applyAlignment="1">
      <alignment vertical="center" wrapText="1"/>
    </xf>
    <xf numFmtId="0" fontId="3" fillId="6" borderId="37" xfId="0" applyFont="1" applyFill="1" applyBorder="1" applyAlignment="1">
      <alignment vertical="center" wrapText="1"/>
    </xf>
    <xf numFmtId="0" fontId="3" fillId="6" borderId="37" xfId="0" applyFont="1" applyFill="1" applyBorder="1" applyAlignment="1">
      <alignment wrapText="1"/>
    </xf>
    <xf numFmtId="0" fontId="3" fillId="21" borderId="41" xfId="0" applyFont="1" applyFill="1" applyBorder="1" applyAlignment="1">
      <alignment wrapText="1"/>
    </xf>
    <xf numFmtId="0" fontId="4" fillId="6" borderId="40" xfId="0" applyFont="1" applyFill="1" applyBorder="1" applyAlignment="1">
      <alignment vertical="center" wrapText="1"/>
    </xf>
    <xf numFmtId="0" fontId="4" fillId="6" borderId="37" xfId="0" applyFont="1" applyFill="1" applyBorder="1" applyAlignment="1">
      <alignment vertical="center" wrapText="1"/>
    </xf>
    <xf numFmtId="0" fontId="4" fillId="6" borderId="37" xfId="0" applyFont="1" applyFill="1" applyBorder="1" applyAlignment="1">
      <alignment wrapText="1"/>
    </xf>
    <xf numFmtId="0" fontId="4" fillId="21" borderId="41" xfId="0" applyFont="1" applyFill="1" applyBorder="1" applyAlignment="1">
      <alignment wrapText="1"/>
    </xf>
    <xf numFmtId="0" fontId="7" fillId="6" borderId="73" xfId="0" applyFont="1" applyFill="1" applyBorder="1" applyAlignment="1">
      <alignment vertical="center"/>
    </xf>
    <xf numFmtId="0" fontId="8" fillId="6" borderId="75" xfId="0" applyFont="1" applyFill="1" applyBorder="1" applyAlignment="1">
      <alignment vertical="center" wrapText="1"/>
    </xf>
    <xf numFmtId="0" fontId="7" fillId="6" borderId="75" xfId="0" applyFont="1" applyFill="1" applyBorder="1" applyAlignment="1">
      <alignment vertical="center"/>
    </xf>
    <xf numFmtId="0" fontId="7" fillId="6" borderId="78" xfId="0" applyFont="1" applyFill="1" applyBorder="1" applyAlignment="1">
      <alignment vertical="center"/>
    </xf>
    <xf numFmtId="0" fontId="8" fillId="6" borderId="75" xfId="0" applyFont="1" applyFill="1" applyBorder="1" applyAlignment="1">
      <alignment wrapText="1"/>
    </xf>
    <xf numFmtId="0" fontId="8" fillId="21" borderId="78" xfId="0" applyFont="1" applyFill="1" applyBorder="1" applyAlignment="1">
      <alignment wrapText="1"/>
    </xf>
    <xf numFmtId="0" fontId="7" fillId="6" borderId="41" xfId="0" applyFont="1" applyFill="1" applyBorder="1" applyAlignment="1">
      <alignment vertical="center"/>
    </xf>
    <xf numFmtId="0" fontId="8" fillId="6" borderId="7" xfId="0" applyFont="1" applyFill="1" applyBorder="1" applyAlignment="1">
      <alignment horizontal="left" vertical="center"/>
    </xf>
    <xf numFmtId="14" fontId="7" fillId="6" borderId="7" xfId="0" applyNumberFormat="1" applyFont="1" applyFill="1" applyBorder="1" applyAlignment="1">
      <alignment horizontal="left" vertical="center" wrapText="1"/>
    </xf>
    <xf numFmtId="14" fontId="3" fillId="6" borderId="7" xfId="0" applyNumberFormat="1" applyFont="1" applyFill="1" applyBorder="1" applyAlignment="1">
      <alignment horizontal="left" vertical="center" wrapText="1"/>
    </xf>
    <xf numFmtId="165" fontId="7" fillId="6" borderId="7" xfId="0" applyNumberFormat="1" applyFont="1" applyFill="1" applyBorder="1" applyAlignment="1">
      <alignment horizontal="left" vertical="center" wrapText="1"/>
    </xf>
    <xf numFmtId="0" fontId="7" fillId="6" borderId="42" xfId="0" applyFont="1" applyFill="1" applyBorder="1" applyAlignment="1">
      <alignment horizontal="center" vertical="center"/>
    </xf>
    <xf numFmtId="0" fontId="7" fillId="6" borderId="43" xfId="0" applyFont="1" applyFill="1" applyBorder="1" applyAlignment="1">
      <alignment horizontal="center" vertical="center"/>
    </xf>
    <xf numFmtId="0" fontId="31" fillId="6" borderId="46" xfId="0" applyFont="1" applyFill="1" applyBorder="1" applyAlignment="1">
      <alignment horizontal="center" vertical="center"/>
    </xf>
    <xf numFmtId="0" fontId="27" fillId="6" borderId="43" xfId="0" applyFont="1" applyFill="1" applyBorder="1" applyAlignment="1">
      <alignment vertical="center" wrapText="1"/>
    </xf>
    <xf numFmtId="0" fontId="27" fillId="6" borderId="43" xfId="0" applyFont="1" applyFill="1" applyBorder="1" applyAlignment="1">
      <alignment wrapText="1"/>
    </xf>
    <xf numFmtId="0" fontId="54" fillId="6" borderId="45" xfId="0" applyFont="1" applyFill="1" applyBorder="1" applyAlignment="1">
      <alignment wrapText="1"/>
    </xf>
    <xf numFmtId="0" fontId="4" fillId="6" borderId="42" xfId="0" applyFont="1" applyFill="1" applyBorder="1" applyAlignment="1">
      <alignment vertical="center" wrapText="1"/>
    </xf>
    <xf numFmtId="0" fontId="28" fillId="6" borderId="43" xfId="0" applyFont="1" applyFill="1" applyBorder="1" applyAlignment="1">
      <alignment vertical="center" wrapText="1"/>
    </xf>
    <xf numFmtId="0" fontId="28" fillId="6" borderId="43" xfId="0" applyFont="1" applyFill="1" applyBorder="1" applyAlignment="1">
      <alignment wrapText="1"/>
    </xf>
    <xf numFmtId="0" fontId="56" fillId="6" borderId="45" xfId="0" applyFont="1" applyFill="1" applyBorder="1" applyAlignment="1">
      <alignment wrapText="1"/>
    </xf>
    <xf numFmtId="0" fontId="7" fillId="6" borderId="42" xfId="0" applyFont="1" applyFill="1" applyBorder="1" applyAlignment="1">
      <alignment vertical="center"/>
    </xf>
    <xf numFmtId="0" fontId="7" fillId="6" borderId="43" xfId="0" applyFont="1" applyFill="1" applyBorder="1" applyAlignment="1">
      <alignment vertical="center"/>
    </xf>
    <xf numFmtId="0" fontId="7" fillId="6" borderId="46" xfId="0" applyFont="1" applyFill="1" applyBorder="1" applyAlignment="1">
      <alignment vertical="center"/>
    </xf>
    <xf numFmtId="0" fontId="8" fillId="6" borderId="43" xfId="0" applyFont="1" applyFill="1" applyBorder="1" applyAlignment="1">
      <alignment vertical="center"/>
    </xf>
    <xf numFmtId="0" fontId="7" fillId="6" borderId="45" xfId="0" applyFont="1" applyFill="1" applyBorder="1" applyAlignment="1">
      <alignment vertical="center"/>
    </xf>
    <xf numFmtId="0" fontId="31" fillId="22" borderId="46" xfId="0" applyFont="1" applyFill="1" applyBorder="1" applyAlignment="1">
      <alignment horizontal="center" vertical="center"/>
    </xf>
    <xf numFmtId="0" fontId="54" fillId="22" borderId="45" xfId="0" applyFont="1" applyFill="1" applyBorder="1" applyAlignment="1">
      <alignment wrapText="1"/>
    </xf>
    <xf numFmtId="0" fontId="17" fillId="6" borderId="42" xfId="0" applyFont="1" applyFill="1" applyBorder="1" applyAlignment="1">
      <alignment vertical="center" wrapText="1"/>
    </xf>
    <xf numFmtId="0" fontId="8" fillId="6" borderId="42" xfId="0" applyFont="1" applyFill="1" applyBorder="1" applyAlignment="1">
      <alignment vertical="center" wrapText="1"/>
    </xf>
    <xf numFmtId="0" fontId="31" fillId="22" borderId="46" xfId="0" applyFont="1" applyFill="1" applyBorder="1" applyAlignment="1">
      <alignment wrapText="1"/>
    </xf>
    <xf numFmtId="14" fontId="8" fillId="6" borderId="7" xfId="0" applyNumberFormat="1" applyFont="1" applyFill="1" applyBorder="1" applyAlignment="1">
      <alignment horizontal="left" vertical="center" wrapText="1"/>
    </xf>
    <xf numFmtId="0" fontId="54" fillId="22" borderId="46" xfId="0" applyFont="1" applyFill="1" applyBorder="1" applyAlignment="1">
      <alignment horizontal="center" vertical="center"/>
    </xf>
    <xf numFmtId="0" fontId="4" fillId="6" borderId="43" xfId="0" applyFont="1" applyFill="1" applyBorder="1" applyAlignment="1">
      <alignment horizontal="left" vertical="center" wrapText="1"/>
    </xf>
    <xf numFmtId="0" fontId="32" fillId="6" borderId="45" xfId="0" applyFont="1" applyFill="1" applyBorder="1" applyAlignment="1">
      <alignment wrapText="1"/>
    </xf>
    <xf numFmtId="0" fontId="31" fillId="22" borderId="46" xfId="0" applyFont="1" applyFill="1" applyBorder="1"/>
    <xf numFmtId="3" fontId="7" fillId="6" borderId="7" xfId="0" applyNumberFormat="1" applyFont="1" applyFill="1" applyBorder="1" applyAlignment="1">
      <alignment horizontal="left" vertical="center" wrapText="1"/>
    </xf>
    <xf numFmtId="0" fontId="17" fillId="6" borderId="43" xfId="0" applyFont="1" applyFill="1" applyBorder="1" applyAlignment="1">
      <alignment vertical="center" wrapText="1"/>
    </xf>
    <xf numFmtId="0" fontId="8" fillId="6" borderId="42"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18" fillId="6" borderId="7" xfId="0" applyFont="1" applyFill="1" applyBorder="1" applyAlignment="1">
      <alignment horizontal="left" vertical="center" wrapText="1"/>
    </xf>
    <xf numFmtId="0" fontId="8" fillId="6" borderId="43" xfId="0" applyFont="1" applyFill="1" applyBorder="1" applyAlignment="1">
      <alignment horizontal="center" vertical="center"/>
    </xf>
    <xf numFmtId="0" fontId="17" fillId="6" borderId="43" xfId="0" applyFont="1" applyFill="1" applyBorder="1" applyAlignment="1">
      <alignment wrapText="1"/>
    </xf>
    <xf numFmtId="0" fontId="32" fillId="6" borderId="18" xfId="0" applyFont="1" applyFill="1" applyBorder="1" applyAlignment="1">
      <alignment wrapText="1"/>
    </xf>
    <xf numFmtId="9" fontId="3" fillId="6" borderId="7" xfId="0" applyNumberFormat="1" applyFont="1" applyFill="1" applyBorder="1" applyAlignment="1">
      <alignment horizontal="left" vertical="center" wrapText="1"/>
    </xf>
    <xf numFmtId="6" fontId="3" fillId="6" borderId="7" xfId="0" applyNumberFormat="1" applyFont="1" applyFill="1" applyBorder="1" applyAlignment="1">
      <alignment horizontal="left" vertical="center" wrapText="1"/>
    </xf>
    <xf numFmtId="0" fontId="6" fillId="6" borderId="7" xfId="5" applyNumberFormat="1" applyFont="1" applyFill="1" applyBorder="1" applyAlignment="1" applyProtection="1">
      <alignment horizontal="left" vertical="center" wrapText="1"/>
    </xf>
    <xf numFmtId="0" fontId="8" fillId="21" borderId="46" xfId="0" applyFont="1" applyFill="1" applyBorder="1" applyAlignment="1">
      <alignment horizontal="center" vertical="center"/>
    </xf>
    <xf numFmtId="0" fontId="8" fillId="21" borderId="45" xfId="0" applyFont="1" applyFill="1" applyBorder="1" applyAlignment="1">
      <alignment wrapText="1"/>
    </xf>
    <xf numFmtId="0" fontId="8" fillId="21" borderId="46" xfId="0" applyFont="1" applyFill="1" applyBorder="1"/>
    <xf numFmtId="0" fontId="8" fillId="21" borderId="46" xfId="0" applyFont="1" applyFill="1" applyBorder="1" applyAlignment="1">
      <alignment wrapText="1"/>
    </xf>
    <xf numFmtId="169" fontId="7" fillId="6" borderId="7" xfId="0" applyNumberFormat="1" applyFont="1" applyFill="1" applyBorder="1" applyAlignment="1">
      <alignment horizontal="left" vertical="center" wrapText="1"/>
    </xf>
    <xf numFmtId="49" fontId="7" fillId="6" borderId="7" xfId="0" applyNumberFormat="1" applyFont="1" applyFill="1" applyBorder="1" applyAlignment="1">
      <alignment horizontal="left" vertical="center" wrapText="1"/>
    </xf>
    <xf numFmtId="0" fontId="9" fillId="6" borderId="7" xfId="11" applyFont="1" applyFill="1" applyBorder="1" applyAlignment="1">
      <alignment horizontal="left" vertical="center" wrapText="1"/>
    </xf>
    <xf numFmtId="0" fontId="7" fillId="6" borderId="20" xfId="0" applyFont="1" applyFill="1" applyBorder="1" applyAlignment="1">
      <alignment horizontal="center" vertical="center"/>
    </xf>
    <xf numFmtId="0" fontId="8" fillId="21" borderId="76" xfId="0" applyFont="1" applyFill="1" applyBorder="1" applyAlignment="1">
      <alignment horizontal="center" vertical="center"/>
    </xf>
    <xf numFmtId="0" fontId="8" fillId="21" borderId="44" xfId="0" applyFont="1" applyFill="1" applyBorder="1" applyAlignment="1">
      <alignment wrapText="1"/>
    </xf>
    <xf numFmtId="0" fontId="17" fillId="6" borderId="43" xfId="0" applyFont="1" applyFill="1" applyBorder="1" applyAlignment="1">
      <alignment horizontal="center" wrapText="1"/>
    </xf>
    <xf numFmtId="0" fontId="7" fillId="6" borderId="20" xfId="0" applyFont="1" applyFill="1" applyBorder="1" applyAlignment="1">
      <alignment vertical="center"/>
    </xf>
    <xf numFmtId="0" fontId="8" fillId="21" borderId="76" xfId="0" applyFont="1" applyFill="1" applyBorder="1"/>
    <xf numFmtId="0" fontId="8" fillId="6" borderId="20" xfId="0" applyFont="1" applyFill="1" applyBorder="1" applyAlignment="1">
      <alignment wrapText="1"/>
    </xf>
    <xf numFmtId="0" fontId="8" fillId="21" borderId="76" xfId="0" applyFont="1" applyFill="1" applyBorder="1" applyAlignment="1">
      <alignment wrapText="1"/>
    </xf>
    <xf numFmtId="175" fontId="7" fillId="6" borderId="7" xfId="10" applyNumberFormat="1" applyFont="1" applyFill="1" applyBorder="1" applyAlignment="1">
      <alignment horizontal="left" vertical="center" wrapText="1"/>
    </xf>
    <xf numFmtId="0" fontId="8" fillId="6" borderId="79" xfId="0" applyFont="1" applyFill="1" applyBorder="1" applyAlignment="1">
      <alignment vertical="center" wrapText="1"/>
    </xf>
    <xf numFmtId="0" fontId="7" fillId="6" borderId="7" xfId="3" applyFont="1" applyFill="1" applyBorder="1" applyAlignment="1">
      <alignment horizontal="left" vertical="center" wrapText="1"/>
    </xf>
    <xf numFmtId="14" fontId="7" fillId="6" borderId="7" xfId="3" applyNumberFormat="1" applyFont="1" applyFill="1" applyBorder="1" applyAlignment="1">
      <alignment horizontal="left" vertical="center" wrapText="1"/>
    </xf>
    <xf numFmtId="9" fontId="7" fillId="6" borderId="7" xfId="3" applyNumberFormat="1" applyFont="1" applyFill="1" applyBorder="1" applyAlignment="1">
      <alignment horizontal="left" vertical="center" wrapText="1"/>
    </xf>
    <xf numFmtId="9" fontId="7" fillId="6" borderId="7" xfId="4" applyFont="1" applyFill="1" applyBorder="1" applyAlignment="1">
      <alignment horizontal="left" vertical="center" wrapText="1"/>
    </xf>
    <xf numFmtId="9" fontId="7" fillId="6" borderId="7" xfId="0" applyNumberFormat="1" applyFont="1" applyFill="1" applyBorder="1" applyAlignment="1">
      <alignment horizontal="left" vertical="center" wrapText="1"/>
    </xf>
    <xf numFmtId="6" fontId="7" fillId="6" borderId="7" xfId="0" applyNumberFormat="1" applyFont="1" applyFill="1" applyBorder="1" applyAlignment="1">
      <alignment horizontal="left" vertical="center" wrapText="1"/>
    </xf>
    <xf numFmtId="9" fontId="8" fillId="6" borderId="46" xfId="0" applyNumberFormat="1" applyFont="1" applyFill="1" applyBorder="1" applyAlignment="1">
      <alignment horizontal="center" vertical="center"/>
    </xf>
    <xf numFmtId="0" fontId="17" fillId="21" borderId="45" xfId="0" applyFont="1" applyFill="1" applyBorder="1" applyAlignment="1">
      <alignment wrapText="1"/>
    </xf>
    <xf numFmtId="0" fontId="8" fillId="6" borderId="46" xfId="0" applyFont="1" applyFill="1" applyBorder="1" applyAlignment="1">
      <alignment horizontal="center" vertical="center"/>
    </xf>
    <xf numFmtId="0" fontId="19" fillId="6" borderId="7" xfId="5" applyFont="1" applyFill="1" applyBorder="1" applyAlignment="1" applyProtection="1">
      <alignment horizontal="left" vertical="center" wrapText="1"/>
    </xf>
    <xf numFmtId="0" fontId="8" fillId="6" borderId="76" xfId="0" applyFont="1" applyFill="1" applyBorder="1" applyAlignment="1">
      <alignment horizontal="center" vertical="center"/>
    </xf>
    <xf numFmtId="0" fontId="17" fillId="21" borderId="44" xfId="0" applyFont="1" applyFill="1" applyBorder="1" applyAlignment="1">
      <alignment wrapText="1"/>
    </xf>
    <xf numFmtId="165" fontId="7" fillId="6" borderId="7" xfId="3" applyNumberFormat="1" applyFont="1" applyFill="1" applyBorder="1" applyAlignment="1">
      <alignment horizontal="left" vertical="center" wrapText="1"/>
    </xf>
    <xf numFmtId="1" fontId="7" fillId="6" borderId="7" xfId="3" applyNumberFormat="1" applyFont="1" applyFill="1" applyBorder="1" applyAlignment="1">
      <alignment horizontal="left" vertical="center" wrapText="1"/>
    </xf>
    <xf numFmtId="0" fontId="8" fillId="6" borderId="80" xfId="0" applyFont="1" applyFill="1" applyBorder="1" applyAlignment="1">
      <alignment wrapText="1"/>
    </xf>
    <xf numFmtId="0" fontId="8" fillId="6" borderId="81" xfId="0" applyFont="1" applyFill="1" applyBorder="1" applyAlignment="1">
      <alignment vertical="center" wrapText="1"/>
    </xf>
    <xf numFmtId="0" fontId="17" fillId="6" borderId="80" xfId="0" applyFont="1" applyFill="1" applyBorder="1" applyAlignment="1">
      <alignment wrapText="1"/>
    </xf>
    <xf numFmtId="9" fontId="3" fillId="6" borderId="7" xfId="3" applyNumberFormat="1" applyFill="1" applyBorder="1" applyAlignment="1">
      <alignment horizontal="left" vertical="center" wrapText="1"/>
    </xf>
    <xf numFmtId="1" fontId="3" fillId="6" borderId="7" xfId="4" applyNumberFormat="1" applyFont="1" applyFill="1" applyBorder="1" applyAlignment="1">
      <alignment horizontal="left" vertical="center" wrapText="1"/>
    </xf>
    <xf numFmtId="0" fontId="7" fillId="6" borderId="46" xfId="0" applyFont="1" applyFill="1" applyBorder="1" applyAlignment="1">
      <alignment horizontal="center" vertical="center"/>
    </xf>
    <xf numFmtId="0" fontId="7" fillId="6" borderId="43" xfId="0" applyFont="1" applyFill="1" applyBorder="1" applyAlignment="1">
      <alignment horizontal="left" vertical="center"/>
    </xf>
    <xf numFmtId="0" fontId="7" fillId="6" borderId="42" xfId="0" applyFont="1" applyFill="1" applyBorder="1" applyAlignment="1">
      <alignment horizontal="left" vertical="center"/>
    </xf>
    <xf numFmtId="0" fontId="7" fillId="6" borderId="19" xfId="0" applyFont="1" applyFill="1" applyBorder="1" applyAlignment="1">
      <alignment horizontal="left" vertical="center"/>
    </xf>
    <xf numFmtId="0" fontId="4" fillId="6" borderId="18" xfId="0" applyFont="1" applyFill="1" applyBorder="1" applyAlignment="1">
      <alignment horizontal="left" vertical="center" wrapText="1"/>
    </xf>
    <xf numFmtId="0" fontId="7" fillId="6" borderId="42" xfId="0" applyFont="1" applyFill="1" applyBorder="1" applyAlignment="1">
      <alignment horizontal="right" vertical="center"/>
    </xf>
    <xf numFmtId="0" fontId="7" fillId="6" borderId="46" xfId="0" applyFont="1" applyFill="1" applyBorder="1" applyAlignment="1">
      <alignment horizontal="left" vertical="center"/>
    </xf>
    <xf numFmtId="0" fontId="3" fillId="6" borderId="7" xfId="5" applyFont="1" applyFill="1" applyBorder="1" applyAlignment="1" applyProtection="1">
      <alignment horizontal="left" vertical="center" wrapText="1"/>
    </xf>
    <xf numFmtId="0" fontId="3" fillId="6" borderId="7" xfId="4" applyNumberFormat="1" applyFont="1" applyFill="1" applyBorder="1" applyAlignment="1">
      <alignment horizontal="left" vertical="center" wrapText="1"/>
    </xf>
    <xf numFmtId="0" fontId="5" fillId="6" borderId="7" xfId="5" applyFill="1" applyBorder="1" applyAlignment="1" applyProtection="1">
      <alignment horizontal="left" vertical="center" wrapText="1"/>
    </xf>
    <xf numFmtId="3" fontId="8" fillId="6" borderId="43" xfId="0" applyNumberFormat="1" applyFont="1" applyFill="1" applyBorder="1" applyAlignment="1">
      <alignment vertical="center"/>
    </xf>
    <xf numFmtId="0" fontId="3" fillId="21" borderId="46" xfId="0" applyFont="1" applyFill="1" applyBorder="1"/>
    <xf numFmtId="0" fontId="7" fillId="6" borderId="43" xfId="0" applyFont="1" applyFill="1" applyBorder="1" applyAlignment="1">
      <alignment vertical="center" wrapText="1"/>
    </xf>
    <xf numFmtId="0" fontId="8" fillId="21" borderId="43" xfId="0" applyFont="1" applyFill="1" applyBorder="1" applyAlignment="1">
      <alignment wrapText="1"/>
    </xf>
    <xf numFmtId="0" fontId="3" fillId="6" borderId="42" xfId="0" applyFont="1" applyFill="1" applyBorder="1" applyAlignment="1">
      <alignment horizontal="left" vertical="center" wrapText="1"/>
    </xf>
    <xf numFmtId="0" fontId="3" fillId="6" borderId="43" xfId="0" applyFont="1" applyFill="1" applyBorder="1" applyAlignment="1">
      <alignment vertical="center" wrapText="1"/>
    </xf>
    <xf numFmtId="0" fontId="3" fillId="21" borderId="43" xfId="0" applyFont="1" applyFill="1" applyBorder="1" applyAlignment="1">
      <alignment wrapText="1"/>
    </xf>
    <xf numFmtId="0" fontId="3" fillId="21" borderId="45" xfId="0" applyFont="1" applyFill="1" applyBorder="1" applyAlignment="1">
      <alignment wrapText="1"/>
    </xf>
    <xf numFmtId="0" fontId="8" fillId="6" borderId="45" xfId="0" applyFont="1" applyFill="1" applyBorder="1" applyAlignment="1">
      <alignment wrapText="1"/>
    </xf>
    <xf numFmtId="9" fontId="3" fillId="21" borderId="46" xfId="0" applyNumberFormat="1" applyFont="1" applyFill="1" applyBorder="1"/>
    <xf numFmtId="0" fontId="4" fillId="6" borderId="43" xfId="0" applyFont="1" applyFill="1" applyBorder="1" applyAlignment="1">
      <alignment vertical="center" wrapText="1"/>
    </xf>
    <xf numFmtId="0" fontId="4" fillId="21" borderId="45" xfId="0" applyFont="1" applyFill="1" applyBorder="1" applyAlignment="1">
      <alignment wrapText="1"/>
    </xf>
    <xf numFmtId="0" fontId="26" fillId="21" borderId="46" xfId="0" applyFont="1" applyFill="1" applyBorder="1" applyAlignment="1">
      <alignment wrapText="1"/>
    </xf>
    <xf numFmtId="42" fontId="3" fillId="6" borderId="7" xfId="1" applyFont="1" applyFill="1" applyBorder="1" applyAlignment="1">
      <alignment horizontal="left" vertical="center" wrapText="1"/>
    </xf>
    <xf numFmtId="0" fontId="8" fillId="6" borderId="19" xfId="0" applyFont="1" applyFill="1" applyBorder="1" applyAlignment="1">
      <alignment vertical="center" wrapText="1"/>
    </xf>
    <xf numFmtId="0" fontId="8" fillId="21" borderId="19" xfId="0" applyFont="1" applyFill="1" applyBorder="1" applyAlignment="1">
      <alignment wrapText="1"/>
    </xf>
    <xf numFmtId="0" fontId="8" fillId="21" borderId="18" xfId="0" applyFont="1" applyFill="1" applyBorder="1" applyAlignment="1">
      <alignment wrapText="1"/>
    </xf>
    <xf numFmtId="0" fontId="17" fillId="6" borderId="19" xfId="0" applyFont="1" applyFill="1" applyBorder="1" applyAlignment="1">
      <alignment vertical="center" wrapText="1"/>
    </xf>
    <xf numFmtId="0" fontId="4" fillId="21" borderId="19" xfId="0" applyFont="1" applyFill="1" applyBorder="1" applyAlignment="1">
      <alignment wrapText="1"/>
    </xf>
    <xf numFmtId="0" fontId="32" fillId="21" borderId="18" xfId="0" applyFont="1" applyFill="1" applyBorder="1" applyAlignment="1">
      <alignment wrapText="1"/>
    </xf>
    <xf numFmtId="3" fontId="8" fillId="21" borderId="46" xfId="0" applyNumberFormat="1" applyFont="1" applyFill="1" applyBorder="1" applyAlignment="1">
      <alignment horizontal="center" vertical="center"/>
    </xf>
    <xf numFmtId="9" fontId="7" fillId="6" borderId="42" xfId="0" applyNumberFormat="1" applyFont="1" applyFill="1" applyBorder="1" applyAlignment="1">
      <alignment horizontal="center" vertical="center"/>
    </xf>
    <xf numFmtId="9" fontId="7" fillId="6" borderId="43" xfId="0" applyNumberFormat="1" applyFont="1" applyFill="1" applyBorder="1" applyAlignment="1">
      <alignment horizontal="center" vertical="center"/>
    </xf>
    <xf numFmtId="0" fontId="3" fillId="6" borderId="7" xfId="0" applyFont="1" applyFill="1" applyBorder="1" applyAlignment="1">
      <alignment horizontal="left" vertical="center"/>
    </xf>
    <xf numFmtId="0" fontId="8" fillId="21" borderId="0" xfId="0" applyFont="1" applyFill="1" applyAlignment="1">
      <alignment wrapText="1"/>
    </xf>
    <xf numFmtId="0" fontId="8" fillId="21" borderId="41" xfId="0" applyFont="1" applyFill="1" applyBorder="1" applyAlignment="1">
      <alignment wrapText="1"/>
    </xf>
    <xf numFmtId="0" fontId="3" fillId="6" borderId="42" xfId="0" applyFont="1" applyFill="1" applyBorder="1" applyAlignment="1">
      <alignment vertical="center" wrapText="1"/>
    </xf>
    <xf numFmtId="0" fontId="4" fillId="6" borderId="43" xfId="0" applyFont="1" applyFill="1" applyBorder="1" applyAlignment="1">
      <alignment wrapText="1"/>
    </xf>
    <xf numFmtId="0" fontId="14" fillId="6" borderId="7" xfId="0" applyFont="1" applyFill="1" applyBorder="1" applyAlignment="1">
      <alignment horizontal="left" vertical="center" wrapText="1"/>
    </xf>
    <xf numFmtId="0" fontId="7" fillId="6" borderId="82" xfId="0" applyFont="1" applyFill="1" applyBorder="1" applyAlignment="1">
      <alignment horizontal="center" vertical="center"/>
    </xf>
    <xf numFmtId="0" fontId="7" fillId="6" borderId="77" xfId="0" applyFont="1" applyFill="1" applyBorder="1" applyAlignment="1">
      <alignment horizontal="center" vertical="center"/>
    </xf>
    <xf numFmtId="0" fontId="8" fillId="6" borderId="83" xfId="0" applyFont="1" applyFill="1" applyBorder="1" applyAlignment="1">
      <alignment horizontal="center" vertical="center"/>
    </xf>
    <xf numFmtId="0" fontId="8" fillId="6" borderId="77" xfId="0" applyFont="1" applyFill="1" applyBorder="1" applyAlignment="1">
      <alignment vertical="center" wrapText="1"/>
    </xf>
    <xf numFmtId="0" fontId="8" fillId="6" borderId="77" xfId="0" applyFont="1" applyFill="1" applyBorder="1" applyAlignment="1">
      <alignment wrapText="1"/>
    </xf>
    <xf numFmtId="0" fontId="8" fillId="21" borderId="84" xfId="0" applyFont="1" applyFill="1" applyBorder="1" applyAlignment="1">
      <alignment wrapText="1"/>
    </xf>
    <xf numFmtId="0" fontId="8" fillId="6" borderId="82" xfId="0" applyFont="1" applyFill="1" applyBorder="1" applyAlignment="1">
      <alignment vertical="center" wrapText="1"/>
    </xf>
    <xf numFmtId="0" fontId="17" fillId="6" borderId="77" xfId="0" applyFont="1" applyFill="1" applyBorder="1" applyAlignment="1">
      <alignment wrapText="1"/>
    </xf>
    <xf numFmtId="0" fontId="7" fillId="6" borderId="82" xfId="0" applyFont="1" applyFill="1" applyBorder="1" applyAlignment="1">
      <alignment vertical="center"/>
    </xf>
    <xf numFmtId="0" fontId="7" fillId="6" borderId="77" xfId="0" applyFont="1" applyFill="1" applyBorder="1" applyAlignment="1">
      <alignment vertical="center"/>
    </xf>
    <xf numFmtId="0" fontId="8" fillId="21" borderId="83" xfId="0" applyFont="1" applyFill="1" applyBorder="1"/>
    <xf numFmtId="0" fontId="8" fillId="21" borderId="83" xfId="0" applyFont="1" applyFill="1" applyBorder="1" applyAlignment="1">
      <alignment wrapText="1"/>
    </xf>
    <xf numFmtId="0" fontId="7" fillId="6" borderId="84" xfId="0" applyFont="1" applyFill="1" applyBorder="1" applyAlignment="1">
      <alignment vertical="center"/>
    </xf>
    <xf numFmtId="17" fontId="3" fillId="6" borderId="7" xfId="3" applyNumberFormat="1" applyFill="1" applyBorder="1" applyAlignment="1">
      <alignment horizontal="left" vertical="center" wrapText="1"/>
    </xf>
    <xf numFmtId="43" fontId="3" fillId="6" borderId="7" xfId="6" applyFont="1" applyFill="1" applyBorder="1" applyAlignment="1">
      <alignment horizontal="left" vertical="center" wrapText="1"/>
    </xf>
    <xf numFmtId="0" fontId="9" fillId="6" borderId="7" xfId="2" applyFont="1" applyFill="1" applyBorder="1" applyAlignment="1">
      <alignment horizontal="left" vertical="center" wrapText="1"/>
    </xf>
    <xf numFmtId="0" fontId="8" fillId="21" borderId="74" xfId="0" applyFont="1" applyFill="1" applyBorder="1" applyAlignment="1">
      <alignment wrapText="1"/>
    </xf>
    <xf numFmtId="0" fontId="10" fillId="6" borderId="7" xfId="0" applyFont="1" applyFill="1" applyBorder="1" applyAlignment="1">
      <alignment vertical="center"/>
    </xf>
    <xf numFmtId="174" fontId="7" fillId="6" borderId="25" xfId="24" applyNumberFormat="1" applyFont="1" applyFill="1" applyBorder="1" applyAlignment="1">
      <alignment horizontal="center" vertical="center" wrapText="1"/>
    </xf>
    <xf numFmtId="174" fontId="7" fillId="6" borderId="7" xfId="24" applyNumberFormat="1" applyFont="1" applyFill="1" applyBorder="1" applyAlignment="1">
      <alignment horizontal="center" vertical="center" wrapText="1"/>
    </xf>
    <xf numFmtId="174" fontId="7" fillId="6" borderId="26" xfId="24" applyNumberFormat="1" applyFont="1" applyFill="1" applyBorder="1" applyAlignment="1">
      <alignment vertical="center" wrapText="1"/>
    </xf>
    <xf numFmtId="0" fontId="31" fillId="21" borderId="46" xfId="0" applyFont="1" applyFill="1" applyBorder="1" applyAlignment="1">
      <alignment wrapText="1"/>
    </xf>
    <xf numFmtId="0" fontId="17" fillId="6" borderId="7" xfId="0" applyFont="1" applyFill="1" applyBorder="1" applyAlignment="1">
      <alignment vertical="center" wrapText="1"/>
    </xf>
    <xf numFmtId="0" fontId="8" fillId="21" borderId="52" xfId="0" applyFont="1" applyFill="1" applyBorder="1" applyAlignment="1">
      <alignment wrapText="1"/>
    </xf>
    <xf numFmtId="0" fontId="3" fillId="6" borderId="7" xfId="12" applyFill="1" applyBorder="1" applyAlignment="1" applyProtection="1">
      <alignment horizontal="left" vertical="center" wrapText="1"/>
      <protection locked="0"/>
    </xf>
    <xf numFmtId="2" fontId="3" fillId="6" borderId="7" xfId="4" applyNumberFormat="1" applyFont="1" applyFill="1" applyBorder="1" applyAlignment="1">
      <alignment horizontal="left" vertical="center" wrapText="1"/>
    </xf>
    <xf numFmtId="2" fontId="3" fillId="6" borderId="7" xfId="3" applyNumberFormat="1" applyFill="1" applyBorder="1" applyAlignment="1">
      <alignment horizontal="left" vertical="center" wrapText="1"/>
    </xf>
    <xf numFmtId="0" fontId="6" fillId="6" borderId="7" xfId="5" applyFont="1" applyFill="1" applyBorder="1" applyAlignment="1" applyProtection="1">
      <alignment horizontal="left" vertical="center" wrapText="1"/>
    </xf>
    <xf numFmtId="0" fontId="7" fillId="6" borderId="20" xfId="0" applyFont="1" applyFill="1" applyBorder="1" applyAlignment="1">
      <alignment horizontal="center" vertical="center" wrapText="1"/>
    </xf>
    <xf numFmtId="0" fontId="7" fillId="6" borderId="76" xfId="0" applyFont="1" applyFill="1" applyBorder="1" applyAlignment="1">
      <alignment horizontal="center" vertical="center" wrapText="1"/>
    </xf>
    <xf numFmtId="0" fontId="7" fillId="6" borderId="43" xfId="0" applyFont="1" applyFill="1" applyBorder="1" applyAlignment="1">
      <alignment horizontal="left" vertical="center" wrapText="1"/>
    </xf>
    <xf numFmtId="0" fontId="7" fillId="6" borderId="20" xfId="0" applyFont="1" applyFill="1" applyBorder="1" applyAlignment="1">
      <alignment horizontal="left" vertical="center" wrapText="1"/>
    </xf>
    <xf numFmtId="0" fontId="8" fillId="21" borderId="20" xfId="0" applyFont="1" applyFill="1" applyBorder="1" applyAlignment="1">
      <alignment vertical="center" wrapText="1"/>
    </xf>
    <xf numFmtId="0" fontId="8" fillId="21" borderId="46" xfId="0" applyFont="1" applyFill="1" applyBorder="1" applyAlignment="1">
      <alignment vertical="center" wrapText="1"/>
    </xf>
    <xf numFmtId="0" fontId="8" fillId="6" borderId="42" xfId="0" applyFont="1" applyFill="1" applyBorder="1" applyAlignment="1">
      <alignment horizontal="left" vertical="center" wrapText="1"/>
    </xf>
    <xf numFmtId="0" fontId="8" fillId="6" borderId="20" xfId="0" applyFont="1" applyFill="1" applyBorder="1" applyAlignment="1">
      <alignment horizontal="left" vertical="center" wrapText="1"/>
    </xf>
    <xf numFmtId="0" fontId="17" fillId="21" borderId="20" xfId="0" applyFont="1" applyFill="1" applyBorder="1" applyAlignment="1">
      <alignment vertical="center" wrapText="1"/>
    </xf>
    <xf numFmtId="0" fontId="31" fillId="6" borderId="45" xfId="0" applyFont="1" applyFill="1" applyBorder="1" applyAlignment="1">
      <alignment vertical="center" wrapText="1"/>
    </xf>
    <xf numFmtId="170" fontId="7" fillId="6" borderId="42" xfId="0" applyNumberFormat="1" applyFont="1" applyFill="1" applyBorder="1" applyAlignment="1">
      <alignment horizontal="right" vertical="center"/>
    </xf>
    <xf numFmtId="168" fontId="7" fillId="6" borderId="20" xfId="0" applyNumberFormat="1" applyFont="1" applyFill="1" applyBorder="1" applyAlignment="1">
      <alignment horizontal="left" vertical="center"/>
    </xf>
    <xf numFmtId="168" fontId="7" fillId="6" borderId="76" xfId="0" applyNumberFormat="1" applyFont="1" applyFill="1" applyBorder="1" applyAlignment="1">
      <alignment horizontal="left" vertical="center"/>
    </xf>
    <xf numFmtId="0" fontId="8" fillId="21" borderId="76" xfId="0" applyFont="1" applyFill="1" applyBorder="1" applyAlignment="1">
      <alignment vertical="center" wrapText="1"/>
    </xf>
    <xf numFmtId="0" fontId="65" fillId="23" borderId="88" xfId="0" applyFont="1" applyFill="1" applyBorder="1" applyAlignment="1">
      <alignment horizontal="center" vertical="center" wrapText="1"/>
    </xf>
    <xf numFmtId="0" fontId="65" fillId="23" borderId="88" xfId="0" applyFont="1" applyFill="1" applyBorder="1" applyAlignment="1">
      <alignment horizontal="left" vertical="center" wrapText="1"/>
    </xf>
    <xf numFmtId="0" fontId="68" fillId="23" borderId="92" xfId="0" applyFont="1" applyFill="1" applyBorder="1" applyAlignment="1">
      <alignment horizontal="center" vertical="center" wrapText="1"/>
    </xf>
    <xf numFmtId="0" fontId="68" fillId="23" borderId="85" xfId="0" applyFont="1" applyFill="1" applyBorder="1" applyAlignment="1">
      <alignment horizontal="left" vertical="center" wrapText="1"/>
    </xf>
    <xf numFmtId="0" fontId="69" fillId="20" borderId="93" xfId="0" applyFont="1" applyFill="1" applyBorder="1" applyAlignment="1">
      <alignment horizontal="center" vertical="center" wrapText="1"/>
    </xf>
    <xf numFmtId="0" fontId="69" fillId="20" borderId="92" xfId="0" applyFont="1" applyFill="1" applyBorder="1" applyAlignment="1">
      <alignment horizontal="center" vertical="center" wrapText="1"/>
    </xf>
    <xf numFmtId="0" fontId="59" fillId="20" borderId="94" xfId="0" applyFont="1" applyFill="1" applyBorder="1" applyAlignment="1">
      <alignment horizontal="center" vertical="center" wrapText="1"/>
    </xf>
    <xf numFmtId="0" fontId="59" fillId="24" borderId="93" xfId="0" applyFont="1" applyFill="1" applyBorder="1" applyAlignment="1">
      <alignment horizontal="center" vertical="center" wrapText="1"/>
    </xf>
    <xf numFmtId="0" fontId="59" fillId="24" borderId="85" xfId="0" applyFont="1" applyFill="1" applyBorder="1" applyAlignment="1">
      <alignment horizontal="center" vertical="center" wrapText="1"/>
    </xf>
    <xf numFmtId="0" fontId="59" fillId="24" borderId="92" xfId="0" applyFont="1" applyFill="1" applyBorder="1" applyAlignment="1">
      <alignment horizontal="center" vertical="center" wrapText="1"/>
    </xf>
    <xf numFmtId="0" fontId="59" fillId="24" borderId="94" xfId="0" applyFont="1" applyFill="1" applyBorder="1" applyAlignment="1">
      <alignment horizontal="center" vertical="center" wrapText="1"/>
    </xf>
    <xf numFmtId="14" fontId="8" fillId="6" borderId="26" xfId="0" applyNumberFormat="1" applyFont="1" applyFill="1" applyBorder="1" applyAlignment="1">
      <alignment wrapText="1"/>
    </xf>
    <xf numFmtId="0" fontId="8" fillId="6" borderId="39" xfId="0" applyFont="1" applyFill="1" applyBorder="1" applyAlignment="1">
      <alignment wrapText="1"/>
    </xf>
    <xf numFmtId="0" fontId="0" fillId="6" borderId="7" xfId="0" applyFill="1" applyBorder="1"/>
    <xf numFmtId="0" fontId="0" fillId="0" borderId="0" xfId="0" applyAlignment="1">
      <alignment horizontal="left" vertical="top"/>
    </xf>
    <xf numFmtId="0" fontId="72" fillId="6" borderId="7" xfId="0" applyFont="1" applyFill="1" applyBorder="1" applyAlignment="1">
      <alignment horizontal="left" vertical="center" wrapText="1"/>
    </xf>
    <xf numFmtId="0" fontId="60" fillId="6" borderId="7" xfId="0" applyFont="1" applyFill="1" applyBorder="1" applyAlignment="1">
      <alignment horizontal="center" vertical="center" wrapText="1"/>
    </xf>
    <xf numFmtId="0" fontId="62" fillId="6" borderId="7" xfId="0" applyFont="1" applyFill="1" applyBorder="1" applyAlignment="1">
      <alignment horizontal="left" vertical="center" wrapText="1"/>
    </xf>
    <xf numFmtId="0" fontId="60" fillId="6" borderId="25" xfId="0" applyFont="1" applyFill="1" applyBorder="1" applyAlignment="1">
      <alignment horizontal="center" vertical="center" wrapText="1"/>
    </xf>
    <xf numFmtId="0" fontId="37" fillId="6" borderId="7" xfId="0" applyFont="1" applyFill="1" applyBorder="1" applyAlignment="1">
      <alignment horizontal="left" vertical="center" wrapText="1"/>
    </xf>
    <xf numFmtId="0" fontId="37" fillId="6" borderId="28" xfId="0" applyFont="1" applyFill="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top"/>
    </xf>
    <xf numFmtId="0" fontId="65" fillId="23" borderId="0" xfId="0" applyFont="1" applyFill="1" applyAlignment="1">
      <alignment horizontal="center" vertical="center" wrapText="1"/>
    </xf>
    <xf numFmtId="0" fontId="65" fillId="23" borderId="0" xfId="0" applyFont="1" applyFill="1" applyAlignment="1">
      <alignment horizontal="left" vertical="center" wrapText="1"/>
    </xf>
    <xf numFmtId="0" fontId="66" fillId="20" borderId="87" xfId="0" applyFont="1" applyFill="1" applyBorder="1" applyAlignment="1">
      <alignment horizontal="center" vertical="center" wrapText="1"/>
    </xf>
    <xf numFmtId="0" fontId="66" fillId="20" borderId="0" xfId="0" applyFont="1" applyFill="1" applyAlignment="1">
      <alignment horizontal="center" vertical="center" wrapText="1"/>
    </xf>
    <xf numFmtId="0" fontId="66" fillId="20" borderId="86" xfId="0" applyFont="1" applyFill="1" applyBorder="1" applyAlignment="1">
      <alignment horizontal="center" vertical="center" wrapText="1"/>
    </xf>
    <xf numFmtId="0" fontId="67" fillId="24" borderId="0" xfId="0" applyFont="1" applyFill="1" applyAlignment="1">
      <alignment horizontal="center" vertical="center" wrapText="1"/>
    </xf>
    <xf numFmtId="0" fontId="67" fillId="24" borderId="86" xfId="0" applyFont="1" applyFill="1" applyBorder="1" applyAlignment="1">
      <alignment horizontal="center" vertical="center" wrapText="1"/>
    </xf>
    <xf numFmtId="0" fontId="66" fillId="24" borderId="87" xfId="0" applyFont="1" applyFill="1" applyBorder="1" applyAlignment="1">
      <alignment horizontal="center" vertical="center" wrapText="1"/>
    </xf>
    <xf numFmtId="0" fontId="66" fillId="24" borderId="0" xfId="0" applyFont="1" applyFill="1" applyAlignment="1">
      <alignment horizontal="center" vertical="center" wrapText="1"/>
    </xf>
    <xf numFmtId="0" fontId="66" fillId="24" borderId="86" xfId="0" applyFont="1" applyFill="1" applyBorder="1" applyAlignment="1">
      <alignment horizontal="center" vertical="center" wrapText="1"/>
    </xf>
    <xf numFmtId="0" fontId="62" fillId="6" borderId="7" xfId="0" applyFont="1" applyFill="1" applyBorder="1" applyAlignment="1">
      <alignment wrapText="1"/>
    </xf>
    <xf numFmtId="0" fontId="0" fillId="6" borderId="25" xfId="0" applyFill="1" applyBorder="1" applyAlignment="1">
      <alignment horizontal="center" vertical="center"/>
    </xf>
    <xf numFmtId="0" fontId="0" fillId="6" borderId="7" xfId="0" applyFill="1" applyBorder="1" applyAlignment="1">
      <alignment horizontal="left" vertical="center"/>
    </xf>
    <xf numFmtId="0" fontId="0" fillId="6" borderId="7" xfId="0" applyFill="1" applyBorder="1" applyAlignment="1">
      <alignment horizontal="center" vertical="center"/>
    </xf>
    <xf numFmtId="0" fontId="0" fillId="6" borderId="25" xfId="0" applyFill="1" applyBorder="1" applyAlignment="1">
      <alignment horizontal="left" vertical="top"/>
    </xf>
    <xf numFmtId="0" fontId="0" fillId="6" borderId="7" xfId="0" applyFill="1" applyBorder="1" applyAlignment="1">
      <alignment horizontal="left" vertical="top"/>
    </xf>
    <xf numFmtId="0" fontId="0" fillId="6" borderId="26" xfId="0" applyFill="1" applyBorder="1" applyAlignment="1">
      <alignment horizontal="left" vertical="top"/>
    </xf>
    <xf numFmtId="0" fontId="0" fillId="6" borderId="39" xfId="0" applyFill="1" applyBorder="1" applyAlignment="1">
      <alignment horizontal="left" vertical="top"/>
    </xf>
    <xf numFmtId="0" fontId="0" fillId="6" borderId="0" xfId="0" applyFill="1" applyAlignment="1">
      <alignment horizontal="left" vertical="top"/>
    </xf>
    <xf numFmtId="0" fontId="64" fillId="6" borderId="7" xfId="0" applyFont="1" applyFill="1" applyBorder="1" applyAlignment="1">
      <alignment horizontal="left" vertical="center" wrapText="1"/>
    </xf>
    <xf numFmtId="0" fontId="70" fillId="11" borderId="20" xfId="0" applyFont="1" applyFill="1" applyBorder="1" applyAlignment="1">
      <alignment horizontal="left" vertical="center" wrapText="1"/>
    </xf>
    <xf numFmtId="172" fontId="70" fillId="11" borderId="20" xfId="0" applyNumberFormat="1" applyFont="1" applyFill="1" applyBorder="1" applyAlignment="1">
      <alignment horizontal="left" vertical="center" wrapText="1"/>
    </xf>
    <xf numFmtId="0" fontId="70" fillId="11" borderId="20" xfId="0" applyFont="1" applyFill="1" applyBorder="1" applyAlignment="1">
      <alignment horizontal="left" wrapText="1"/>
    </xf>
    <xf numFmtId="0" fontId="70" fillId="11" borderId="20" xfId="0" applyFont="1" applyFill="1" applyBorder="1" applyAlignment="1">
      <alignment vertical="center" wrapText="1"/>
    </xf>
    <xf numFmtId="172" fontId="70" fillId="11" borderId="20" xfId="0" applyNumberFormat="1" applyFont="1" applyFill="1" applyBorder="1" applyAlignment="1">
      <alignment vertical="center" wrapText="1"/>
    </xf>
    <xf numFmtId="0" fontId="70" fillId="11" borderId="20" xfId="0" applyFont="1" applyFill="1" applyBorder="1" applyAlignment="1">
      <alignment wrapText="1"/>
    </xf>
    <xf numFmtId="9" fontId="8" fillId="6" borderId="25" xfId="0" applyNumberFormat="1" applyFont="1" applyFill="1" applyBorder="1" applyAlignment="1">
      <alignment wrapText="1"/>
    </xf>
    <xf numFmtId="0" fontId="0" fillId="6" borderId="0" xfId="0" applyFill="1"/>
    <xf numFmtId="0" fontId="15" fillId="21" borderId="7" xfId="0" applyFont="1" applyFill="1" applyBorder="1" applyAlignment="1">
      <alignment horizontal="center" vertical="center"/>
    </xf>
    <xf numFmtId="0" fontId="8" fillId="21" borderId="25" xfId="0" applyFont="1" applyFill="1" applyBorder="1" applyAlignment="1">
      <alignment wrapText="1"/>
    </xf>
    <xf numFmtId="0" fontId="0" fillId="6" borderId="26" xfId="0" applyFill="1" applyBorder="1"/>
    <xf numFmtId="0" fontId="8" fillId="6" borderId="25" xfId="0" applyFont="1" applyFill="1" applyBorder="1" applyAlignment="1">
      <alignment vertical="top" wrapText="1"/>
    </xf>
    <xf numFmtId="14" fontId="8" fillId="6" borderId="26" xfId="0" applyNumberFormat="1" applyFont="1" applyFill="1" applyBorder="1" applyAlignment="1">
      <alignment vertical="top" wrapText="1"/>
    </xf>
    <xf numFmtId="0" fontId="8" fillId="21" borderId="26" xfId="0" applyFont="1" applyFill="1" applyBorder="1" applyAlignment="1">
      <alignment wrapText="1"/>
    </xf>
    <xf numFmtId="0" fontId="49" fillId="6" borderId="39" xfId="0" applyFont="1" applyFill="1" applyBorder="1" applyAlignment="1" applyProtection="1">
      <alignment horizontal="left" vertical="top" wrapText="1"/>
      <protection hidden="1"/>
    </xf>
    <xf numFmtId="0" fontId="50" fillId="6" borderId="25" xfId="0" applyFont="1" applyFill="1" applyBorder="1" applyAlignment="1">
      <alignment vertical="top" wrapText="1"/>
    </xf>
    <xf numFmtId="0" fontId="25" fillId="6" borderId="7" xfId="0" applyFont="1" applyFill="1" applyBorder="1" applyAlignment="1">
      <alignment wrapText="1"/>
    </xf>
    <xf numFmtId="14" fontId="8" fillId="6" borderId="21" xfId="0" applyNumberFormat="1" applyFont="1" applyFill="1" applyBorder="1" applyAlignment="1">
      <alignment wrapText="1"/>
    </xf>
    <xf numFmtId="14" fontId="8" fillId="6" borderId="51" xfId="0" applyNumberFormat="1" applyFont="1" applyFill="1" applyBorder="1" applyAlignment="1">
      <alignment wrapText="1"/>
    </xf>
    <xf numFmtId="0" fontId="27" fillId="6" borderId="25" xfId="0" applyFont="1" applyFill="1" applyBorder="1" applyAlignment="1">
      <alignment wrapText="1"/>
    </xf>
    <xf numFmtId="0" fontId="8" fillId="21" borderId="7" xfId="0" applyFont="1" applyFill="1" applyBorder="1" applyAlignment="1">
      <alignment horizontal="left" vertical="center" wrapText="1"/>
    </xf>
    <xf numFmtId="14" fontId="8" fillId="21" borderId="7" xfId="0" applyNumberFormat="1" applyFont="1" applyFill="1" applyBorder="1" applyAlignment="1">
      <alignment wrapText="1"/>
    </xf>
    <xf numFmtId="14" fontId="8" fillId="21" borderId="26" xfId="0" applyNumberFormat="1" applyFont="1" applyFill="1" applyBorder="1" applyAlignment="1">
      <alignment wrapText="1"/>
    </xf>
    <xf numFmtId="0" fontId="62" fillId="6" borderId="25" xfId="0" applyFont="1" applyFill="1" applyBorder="1" applyAlignment="1">
      <alignment wrapText="1"/>
    </xf>
    <xf numFmtId="0" fontId="62" fillId="6" borderId="26" xfId="0" applyFont="1" applyFill="1" applyBorder="1" applyAlignment="1">
      <alignment wrapText="1"/>
    </xf>
    <xf numFmtId="0" fontId="62" fillId="25" borderId="25" xfId="0" applyFont="1" applyFill="1" applyBorder="1" applyAlignment="1">
      <alignment wrapText="1"/>
    </xf>
    <xf numFmtId="14" fontId="62" fillId="6" borderId="7" xfId="0" applyNumberFormat="1" applyFont="1" applyFill="1" applyBorder="1" applyAlignment="1">
      <alignment wrapText="1"/>
    </xf>
    <xf numFmtId="14" fontId="62" fillId="6" borderId="26" xfId="0" applyNumberFormat="1" applyFont="1" applyFill="1" applyBorder="1" applyAlignment="1">
      <alignment wrapText="1"/>
    </xf>
    <xf numFmtId="0" fontId="62" fillId="6" borderId="39" xfId="0" applyFont="1" applyFill="1" applyBorder="1" applyAlignment="1">
      <alignment wrapText="1"/>
    </xf>
    <xf numFmtId="14" fontId="73" fillId="6" borderId="7" xfId="0" applyNumberFormat="1" applyFont="1" applyFill="1" applyBorder="1" applyAlignment="1">
      <alignment wrapText="1"/>
    </xf>
    <xf numFmtId="14" fontId="73" fillId="6" borderId="26" xfId="0" applyNumberFormat="1" applyFont="1" applyFill="1" applyBorder="1" applyAlignment="1">
      <alignment wrapText="1"/>
    </xf>
    <xf numFmtId="0" fontId="64" fillId="6" borderId="25" xfId="0" applyFont="1" applyFill="1" applyBorder="1" applyAlignment="1">
      <alignment vertical="center" wrapText="1"/>
    </xf>
    <xf numFmtId="0" fontId="64" fillId="6" borderId="7" xfId="0" applyFont="1" applyFill="1" applyBorder="1" applyAlignment="1">
      <alignment vertical="center" wrapText="1"/>
    </xf>
    <xf numFmtId="0" fontId="64" fillId="6" borderId="20" xfId="0" applyFont="1" applyFill="1" applyBorder="1" applyAlignment="1">
      <alignment horizontal="center" vertical="center" wrapText="1"/>
    </xf>
    <xf numFmtId="0" fontId="63" fillId="6" borderId="0" xfId="0" applyFont="1" applyFill="1" applyAlignment="1">
      <alignment horizontal="left" vertical="top"/>
    </xf>
    <xf numFmtId="14" fontId="64" fillId="6" borderId="7" xfId="0" applyNumberFormat="1" applyFont="1" applyFill="1" applyBorder="1" applyAlignment="1">
      <alignment horizontal="center" vertical="center" wrapText="1"/>
    </xf>
    <xf numFmtId="14" fontId="64" fillId="6" borderId="26" xfId="0" applyNumberFormat="1" applyFont="1" applyFill="1" applyBorder="1" applyAlignment="1">
      <alignment horizontal="center" vertical="center"/>
    </xf>
    <xf numFmtId="0" fontId="60" fillId="6" borderId="25" xfId="0" applyFont="1" applyFill="1" applyBorder="1" applyAlignment="1">
      <alignment wrapText="1"/>
    </xf>
    <xf numFmtId="0" fontId="60" fillId="6" borderId="7" xfId="0" applyFont="1" applyFill="1" applyBorder="1" applyAlignment="1">
      <alignment wrapText="1"/>
    </xf>
    <xf numFmtId="0" fontId="70" fillId="6" borderId="20" xfId="0" applyFont="1" applyFill="1" applyBorder="1" applyAlignment="1">
      <alignment horizontal="left" vertical="center" wrapText="1"/>
    </xf>
    <xf numFmtId="0" fontId="70" fillId="22" borderId="20" xfId="0" applyFont="1" applyFill="1" applyBorder="1" applyAlignment="1">
      <alignment horizontal="left" vertical="center" wrapText="1"/>
    </xf>
    <xf numFmtId="0" fontId="0" fillId="6" borderId="27" xfId="0" applyFill="1" applyBorder="1" applyAlignment="1">
      <alignment horizontal="center" vertical="center"/>
    </xf>
    <xf numFmtId="0" fontId="0" fillId="6" borderId="28" xfId="0" applyFill="1" applyBorder="1" applyAlignment="1">
      <alignment horizontal="left" vertical="center"/>
    </xf>
    <xf numFmtId="0" fontId="0" fillId="6" borderId="28" xfId="0" applyFill="1" applyBorder="1" applyAlignment="1">
      <alignment horizontal="center" vertical="center"/>
    </xf>
    <xf numFmtId="0" fontId="70" fillId="22" borderId="20" xfId="0" applyFont="1" applyFill="1" applyBorder="1" applyAlignment="1">
      <alignment horizontal="left" wrapText="1"/>
    </xf>
    <xf numFmtId="0" fontId="16" fillId="9" borderId="7" xfId="0" applyFont="1" applyFill="1" applyBorder="1" applyAlignment="1" applyProtection="1">
      <alignment horizontal="center" vertical="center" wrapText="1"/>
      <protection locked="0"/>
    </xf>
    <xf numFmtId="0" fontId="16" fillId="8" borderId="7" xfId="3" applyFont="1" applyFill="1" applyBorder="1" applyAlignment="1">
      <alignment horizontal="center" vertical="center" wrapText="1"/>
    </xf>
    <xf numFmtId="0" fontId="16" fillId="7" borderId="7" xfId="3" applyFont="1" applyFill="1" applyBorder="1" applyAlignment="1" applyProtection="1">
      <alignment horizontal="center" vertical="center" wrapText="1"/>
      <protection locked="0"/>
    </xf>
    <xf numFmtId="0" fontId="4" fillId="13" borderId="22" xfId="0" applyFont="1" applyFill="1" applyBorder="1" applyAlignment="1" applyProtection="1">
      <alignment horizontal="center" vertical="center" wrapText="1"/>
      <protection locked="0"/>
    </xf>
    <xf numFmtId="0" fontId="4" fillId="13" borderId="18" xfId="0" applyFont="1" applyFill="1" applyBorder="1" applyAlignment="1" applyProtection="1">
      <alignment horizontal="center" vertical="center" wrapText="1"/>
      <protection locked="0"/>
    </xf>
    <xf numFmtId="0" fontId="4" fillId="13" borderId="19" xfId="0" applyFont="1" applyFill="1" applyBorder="1" applyAlignment="1" applyProtection="1">
      <alignment vertical="center" wrapText="1"/>
      <protection locked="0"/>
    </xf>
    <xf numFmtId="0" fontId="17" fillId="13" borderId="22" xfId="0" applyFont="1" applyFill="1" applyBorder="1" applyAlignment="1" applyProtection="1">
      <alignment horizontal="center" vertical="center" wrapText="1"/>
      <protection locked="0"/>
    </xf>
    <xf numFmtId="0" fontId="8" fillId="13" borderId="18" xfId="0" applyFont="1" applyFill="1" applyBorder="1" applyAlignment="1" applyProtection="1">
      <alignment horizontal="center" vertical="center" wrapText="1"/>
      <protection locked="0"/>
    </xf>
    <xf numFmtId="0" fontId="17" fillId="13" borderId="19" xfId="0" applyFont="1" applyFill="1" applyBorder="1" applyAlignment="1" applyProtection="1">
      <alignment horizontal="center" vertical="center" wrapText="1"/>
      <protection locked="0"/>
    </xf>
    <xf numFmtId="0" fontId="4" fillId="13" borderId="22" xfId="0" applyFont="1" applyFill="1" applyBorder="1" applyAlignment="1" applyProtection="1">
      <alignment horizontal="left" vertical="center" wrapText="1"/>
      <protection locked="0"/>
    </xf>
    <xf numFmtId="0" fontId="4" fillId="13" borderId="18" xfId="0" applyFont="1" applyFill="1" applyBorder="1" applyAlignment="1" applyProtection="1">
      <alignment horizontal="left" vertical="center" wrapText="1"/>
      <protection locked="0"/>
    </xf>
    <xf numFmtId="0" fontId="4" fillId="13" borderId="19" xfId="0" applyFont="1" applyFill="1" applyBorder="1" applyAlignment="1" applyProtection="1">
      <alignment horizontal="left" vertical="center" wrapText="1"/>
      <protection locked="0"/>
    </xf>
    <xf numFmtId="0" fontId="4" fillId="13" borderId="19" xfId="0" applyFont="1" applyFill="1" applyBorder="1" applyAlignment="1" applyProtection="1">
      <alignment horizontal="center" vertical="center" wrapText="1"/>
      <protection locked="0"/>
    </xf>
    <xf numFmtId="0" fontId="4" fillId="2" borderId="9" xfId="3" applyFont="1" applyFill="1" applyBorder="1" applyAlignment="1">
      <alignment horizontal="left" vertical="center" wrapText="1"/>
    </xf>
    <xf numFmtId="0" fontId="4" fillId="2" borderId="2" xfId="3" applyFont="1" applyFill="1" applyBorder="1" applyAlignment="1">
      <alignment vertical="center" wrapText="1"/>
    </xf>
    <xf numFmtId="0" fontId="4" fillId="2" borderId="5" xfId="3" applyFont="1" applyFill="1" applyBorder="1" applyAlignment="1">
      <alignment vertical="center" wrapText="1"/>
    </xf>
    <xf numFmtId="0" fontId="4" fillId="2" borderId="3" xfId="3" applyFont="1" applyFill="1" applyBorder="1" applyAlignment="1">
      <alignment horizontal="center" vertical="center" wrapText="1"/>
    </xf>
    <xf numFmtId="0" fontId="4" fillId="2" borderId="7" xfId="3" applyFont="1" applyFill="1" applyBorder="1" applyAlignment="1">
      <alignment horizontal="center" vertical="center" wrapText="1"/>
    </xf>
    <xf numFmtId="0" fontId="4" fillId="2" borderId="12" xfId="0" applyFont="1" applyFill="1" applyBorder="1" applyAlignment="1">
      <alignment vertical="center" wrapText="1"/>
    </xf>
    <xf numFmtId="0" fontId="4" fillId="2" borderId="49" xfId="0" applyFont="1" applyFill="1" applyBorder="1" applyAlignment="1">
      <alignment vertical="center" wrapText="1"/>
    </xf>
    <xf numFmtId="0" fontId="10" fillId="4" borderId="55" xfId="0" applyFont="1" applyFill="1" applyBorder="1" applyAlignment="1">
      <alignment vertical="center" wrapText="1"/>
    </xf>
    <xf numFmtId="0" fontId="10" fillId="4" borderId="5" xfId="0" applyFont="1" applyFill="1" applyBorder="1" applyAlignment="1">
      <alignment vertical="center" wrapText="1"/>
    </xf>
    <xf numFmtId="10" fontId="10" fillId="4" borderId="5" xfId="0" applyNumberFormat="1" applyFont="1" applyFill="1" applyBorder="1" applyAlignment="1">
      <alignment vertical="center" wrapText="1"/>
    </xf>
    <xf numFmtId="0" fontId="10" fillId="4" borderId="2" xfId="0" applyFont="1" applyFill="1" applyBorder="1" applyAlignment="1">
      <alignment vertical="center" wrapText="1"/>
    </xf>
    <xf numFmtId="0" fontId="10" fillId="4" borderId="54" xfId="0" applyFont="1" applyFill="1" applyBorder="1" applyAlignment="1">
      <alignment vertical="center" wrapText="1"/>
    </xf>
    <xf numFmtId="0" fontId="4" fillId="2" borderId="17" xfId="3" applyFont="1" applyFill="1" applyBorder="1" applyAlignment="1">
      <alignment vertical="center" wrapText="1"/>
    </xf>
    <xf numFmtId="0" fontId="4" fillId="2" borderId="60" xfId="3" applyFont="1" applyFill="1" applyBorder="1" applyAlignment="1">
      <alignment vertical="center" wrapText="1"/>
    </xf>
    <xf numFmtId="0" fontId="4" fillId="2" borderId="56" xfId="3" applyFont="1" applyFill="1" applyBorder="1" applyAlignment="1">
      <alignment vertical="center" wrapText="1"/>
    </xf>
    <xf numFmtId="0" fontId="4" fillId="2" borderId="53" xfId="3" applyFont="1" applyFill="1" applyBorder="1" applyAlignment="1">
      <alignment vertical="center" wrapText="1"/>
    </xf>
    <xf numFmtId="0" fontId="4" fillId="2" borderId="57" xfId="3" applyFont="1" applyFill="1" applyBorder="1" applyAlignment="1">
      <alignment vertical="center" wrapText="1"/>
    </xf>
    <xf numFmtId="0" fontId="4" fillId="2" borderId="38" xfId="3" applyFont="1" applyFill="1" applyBorder="1" applyAlignment="1">
      <alignment vertical="center" wrapText="1"/>
    </xf>
    <xf numFmtId="0" fontId="4" fillId="2" borderId="0" xfId="3" applyFont="1" applyFill="1" applyAlignment="1">
      <alignment vertical="center" wrapText="1"/>
    </xf>
    <xf numFmtId="0" fontId="4" fillId="2" borderId="4" xfId="3" applyFont="1" applyFill="1" applyBorder="1" applyAlignment="1">
      <alignment vertical="center" wrapText="1"/>
    </xf>
    <xf numFmtId="0" fontId="4" fillId="2" borderId="8" xfId="3" applyFont="1" applyFill="1" applyBorder="1" applyAlignment="1">
      <alignment vertical="center" wrapText="1"/>
    </xf>
    <xf numFmtId="0" fontId="4" fillId="2" borderId="7" xfId="0" applyFont="1" applyFill="1" applyBorder="1" applyAlignment="1">
      <alignment vertical="center" wrapText="1"/>
    </xf>
    <xf numFmtId="0" fontId="4" fillId="2" borderId="54" xfId="3" applyFont="1" applyFill="1" applyBorder="1" applyAlignment="1">
      <alignment vertical="center" wrapText="1"/>
    </xf>
    <xf numFmtId="0" fontId="4" fillId="2" borderId="11" xfId="0" applyFont="1" applyFill="1" applyBorder="1" applyAlignment="1">
      <alignment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0" fontId="4" fillId="2" borderId="58" xfId="3" applyFont="1" applyFill="1" applyBorder="1" applyAlignment="1">
      <alignment vertical="center" wrapText="1"/>
    </xf>
    <xf numFmtId="0" fontId="4" fillId="2" borderId="61" xfId="3" applyFont="1" applyFill="1" applyBorder="1" applyAlignment="1">
      <alignment vertical="center" wrapText="1"/>
    </xf>
    <xf numFmtId="0" fontId="4" fillId="5" borderId="58" xfId="16" applyFont="1" applyFill="1" applyBorder="1" applyAlignment="1">
      <alignment vertical="center" wrapText="1"/>
    </xf>
    <xf numFmtId="0" fontId="4" fillId="5" borderId="61" xfId="16" applyFont="1" applyFill="1" applyBorder="1" applyAlignment="1">
      <alignment vertical="center" wrapText="1"/>
    </xf>
    <xf numFmtId="0" fontId="4" fillId="2" borderId="62" xfId="3" applyFont="1" applyFill="1" applyBorder="1" applyAlignment="1">
      <alignment vertical="center" wrapText="1"/>
    </xf>
    <xf numFmtId="0" fontId="10" fillId="5" borderId="57"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5" xfId="0" applyFont="1" applyFill="1" applyBorder="1" applyAlignment="1">
      <alignment vertical="center" wrapText="1"/>
    </xf>
    <xf numFmtId="0" fontId="10" fillId="5" borderId="59" xfId="0" applyFont="1" applyFill="1" applyBorder="1" applyAlignment="1">
      <alignment vertical="center" wrapText="1"/>
    </xf>
    <xf numFmtId="0" fontId="10" fillId="5" borderId="55" xfId="0" applyFont="1" applyFill="1" applyBorder="1" applyAlignment="1">
      <alignment vertical="center" wrapText="1"/>
    </xf>
    <xf numFmtId="0" fontId="10" fillId="5" borderId="1" xfId="0" applyFont="1" applyFill="1" applyBorder="1" applyAlignment="1">
      <alignment vertical="center" wrapText="1"/>
    </xf>
    <xf numFmtId="0" fontId="10" fillId="5" borderId="2" xfId="0" applyFont="1" applyFill="1" applyBorder="1" applyAlignment="1">
      <alignment vertical="center" wrapText="1"/>
    </xf>
    <xf numFmtId="0" fontId="10" fillId="5" borderId="54" xfId="0" applyFont="1" applyFill="1" applyBorder="1" applyAlignment="1">
      <alignment vertical="center" wrapText="1"/>
    </xf>
    <xf numFmtId="0" fontId="16" fillId="13" borderId="7" xfId="0" applyFont="1" applyFill="1" applyBorder="1" applyAlignment="1" applyProtection="1">
      <alignment horizontal="center" vertical="center" wrapText="1"/>
      <protection locked="0"/>
    </xf>
    <xf numFmtId="0" fontId="47" fillId="13" borderId="7" xfId="0" applyFont="1" applyFill="1" applyBorder="1" applyAlignment="1" applyProtection="1">
      <alignment horizontal="center" vertical="center" wrapText="1"/>
      <protection locked="0"/>
    </xf>
    <xf numFmtId="0" fontId="4" fillId="2" borderId="16" xfId="3" applyFont="1" applyFill="1" applyBorder="1" applyAlignment="1">
      <alignment horizontal="center" vertical="center" wrapText="1"/>
    </xf>
    <xf numFmtId="0" fontId="4" fillId="2" borderId="25" xfId="3"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3" applyFont="1" applyFill="1" applyBorder="1" applyAlignment="1">
      <alignment horizontal="center" vertical="center" wrapText="1"/>
    </xf>
    <xf numFmtId="0" fontId="10" fillId="4" borderId="1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24" xfId="0" applyFont="1" applyFill="1" applyBorder="1" applyAlignment="1">
      <alignment horizontal="center" vertical="center" wrapText="1"/>
    </xf>
    <xf numFmtId="0" fontId="35" fillId="13" borderId="16" xfId="0" applyFont="1" applyFill="1" applyBorder="1" applyAlignment="1" applyProtection="1">
      <alignment horizontal="center" vertical="center" wrapText="1"/>
      <protection locked="0"/>
    </xf>
    <xf numFmtId="0" fontId="35" fillId="13" borderId="3" xfId="0" applyFont="1" applyFill="1" applyBorder="1" applyAlignment="1" applyProtection="1">
      <alignment horizontal="center" vertical="center" wrapText="1"/>
      <protection locked="0"/>
    </xf>
    <xf numFmtId="0" fontId="35" fillId="13" borderId="24" xfId="0" applyFont="1" applyFill="1" applyBorder="1" applyAlignment="1" applyProtection="1">
      <alignment horizontal="center" vertical="center" wrapText="1"/>
      <protection locked="0"/>
    </xf>
    <xf numFmtId="0" fontId="35" fillId="13" borderId="16" xfId="0" applyFont="1" applyFill="1" applyBorder="1" applyAlignment="1">
      <alignment horizontal="center" vertical="center" wrapText="1"/>
    </xf>
    <xf numFmtId="0" fontId="35" fillId="13" borderId="3" xfId="0" applyFont="1" applyFill="1" applyBorder="1" applyAlignment="1">
      <alignment horizontal="center" vertical="center" wrapText="1"/>
    </xf>
    <xf numFmtId="0" fontId="35" fillId="13" borderId="24" xfId="0" applyFont="1" applyFill="1" applyBorder="1" applyAlignment="1">
      <alignment horizontal="center" vertical="center" wrapText="1"/>
    </xf>
    <xf numFmtId="0" fontId="35" fillId="15" borderId="16" xfId="0" applyFont="1" applyFill="1" applyBorder="1" applyAlignment="1" applyProtection="1">
      <alignment horizontal="center" vertical="center" wrapText="1"/>
      <protection locked="0"/>
    </xf>
    <xf numFmtId="0" fontId="35" fillId="15" borderId="3" xfId="0" applyFont="1" applyFill="1" applyBorder="1" applyAlignment="1" applyProtection="1">
      <alignment horizontal="center" vertical="center" wrapText="1"/>
      <protection locked="0"/>
    </xf>
    <xf numFmtId="0" fontId="35" fillId="15" borderId="24" xfId="0" applyFont="1" applyFill="1" applyBorder="1" applyAlignment="1" applyProtection="1">
      <alignment horizontal="center" vertical="center" wrapText="1"/>
      <protection locked="0"/>
    </xf>
    <xf numFmtId="0" fontId="35" fillId="16" borderId="57" xfId="0" applyFont="1" applyFill="1" applyBorder="1" applyAlignment="1" applyProtection="1">
      <alignment horizontal="center" vertical="center" wrapText="1"/>
      <protection locked="0"/>
    </xf>
    <xf numFmtId="0" fontId="35" fillId="16" borderId="17" xfId="0" applyFont="1" applyFill="1" applyBorder="1" applyAlignment="1" applyProtection="1">
      <alignment horizontal="center" vertical="center" wrapText="1"/>
      <protection locked="0"/>
    </xf>
    <xf numFmtId="0" fontId="35" fillId="16" borderId="56" xfId="0" applyFont="1" applyFill="1" applyBorder="1" applyAlignment="1" applyProtection="1">
      <alignment horizontal="center" vertical="center" wrapText="1"/>
      <protection locked="0"/>
    </xf>
    <xf numFmtId="0" fontId="35" fillId="16" borderId="16" xfId="0" applyFont="1" applyFill="1" applyBorder="1" applyAlignment="1" applyProtection="1">
      <alignment horizontal="center" vertical="center" wrapText="1"/>
      <protection locked="0"/>
    </xf>
    <xf numFmtId="0" fontId="35" fillId="16" borderId="3" xfId="0" applyFont="1" applyFill="1" applyBorder="1" applyAlignment="1" applyProtection="1">
      <alignment horizontal="center" vertical="center" wrapText="1"/>
      <protection locked="0"/>
    </xf>
    <xf numFmtId="0" fontId="35" fillId="16" borderId="24" xfId="0" applyFont="1" applyFill="1" applyBorder="1" applyAlignment="1" applyProtection="1">
      <alignment horizontal="center" vertical="center" wrapText="1"/>
      <protection locked="0"/>
    </xf>
    <xf numFmtId="0" fontId="17" fillId="19" borderId="7" xfId="3" applyFont="1" applyFill="1" applyBorder="1" applyAlignment="1">
      <alignment horizontal="center" vertical="top" wrapText="1"/>
    </xf>
    <xf numFmtId="0" fontId="10" fillId="4" borderId="6" xfId="0" applyFont="1" applyFill="1" applyBorder="1" applyAlignment="1">
      <alignment horizontal="center" vertical="top" wrapText="1"/>
    </xf>
    <xf numFmtId="0" fontId="10" fillId="4" borderId="17" xfId="0" applyFont="1" applyFill="1" applyBorder="1" applyAlignment="1">
      <alignment horizontal="center" vertical="top" wrapText="1"/>
    </xf>
    <xf numFmtId="0" fontId="4" fillId="19" borderId="22" xfId="0" applyFont="1" applyFill="1" applyBorder="1" applyAlignment="1">
      <alignment horizontal="center" vertical="center" wrapText="1"/>
    </xf>
    <xf numFmtId="0" fontId="4" fillId="19" borderId="18" xfId="0" applyFont="1" applyFill="1" applyBorder="1" applyAlignment="1">
      <alignment horizontal="center" vertical="center" wrapText="1"/>
    </xf>
    <xf numFmtId="0" fontId="4" fillId="19" borderId="19" xfId="0" applyFont="1" applyFill="1" applyBorder="1" applyAlignment="1">
      <alignment horizontal="center" vertical="center" wrapText="1"/>
    </xf>
    <xf numFmtId="0" fontId="17" fillId="19" borderId="7" xfId="3" applyFont="1" applyFill="1" applyBorder="1" applyAlignment="1">
      <alignment horizontal="center" vertical="center" wrapText="1"/>
    </xf>
    <xf numFmtId="0" fontId="4" fillId="19" borderId="7" xfId="3" applyFont="1" applyFill="1" applyBorder="1" applyAlignment="1">
      <alignment horizontal="center" vertical="center" wrapText="1"/>
    </xf>
    <xf numFmtId="0" fontId="17" fillId="19" borderId="22" xfId="3" applyFont="1" applyFill="1" applyBorder="1" applyAlignment="1">
      <alignment horizontal="center" vertical="center" wrapText="1"/>
    </xf>
    <xf numFmtId="0" fontId="17" fillId="19" borderId="19" xfId="3" applyFont="1" applyFill="1" applyBorder="1" applyAlignment="1">
      <alignment horizontal="center" vertical="center" wrapText="1"/>
    </xf>
    <xf numFmtId="0" fontId="4" fillId="19" borderId="22" xfId="3" applyFont="1" applyFill="1" applyBorder="1" applyAlignment="1">
      <alignment horizontal="center" vertical="center" wrapText="1"/>
    </xf>
    <xf numFmtId="0" fontId="4" fillId="19" borderId="18" xfId="3" applyFont="1" applyFill="1" applyBorder="1" applyAlignment="1">
      <alignment horizontal="center" vertical="center" wrapText="1"/>
    </xf>
    <xf numFmtId="0" fontId="4" fillId="19" borderId="19" xfId="3" applyFont="1" applyFill="1" applyBorder="1" applyAlignment="1">
      <alignment horizontal="center" vertical="center" wrapText="1"/>
    </xf>
    <xf numFmtId="0" fontId="17" fillId="19" borderId="22" xfId="0" applyFont="1" applyFill="1" applyBorder="1" applyAlignment="1">
      <alignment horizontal="center" vertical="center" wrapText="1"/>
    </xf>
    <xf numFmtId="0" fontId="17" fillId="19" borderId="19"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59" fillId="24" borderId="58" xfId="0" applyFont="1" applyFill="1" applyBorder="1" applyAlignment="1">
      <alignment horizontal="center" vertical="center" wrapText="1"/>
    </xf>
    <xf numFmtId="0" fontId="59" fillId="24" borderId="34" xfId="0" applyFont="1" applyFill="1" applyBorder="1" applyAlignment="1">
      <alignment horizontal="center" vertical="center" wrapText="1"/>
    </xf>
    <xf numFmtId="0" fontId="66" fillId="24" borderId="89" xfId="0" applyFont="1" applyFill="1" applyBorder="1" applyAlignment="1">
      <alignment horizontal="center" vertical="center" wrapText="1"/>
    </xf>
    <xf numFmtId="0" fontId="66" fillId="24" borderId="90" xfId="0" applyFont="1" applyFill="1" applyBorder="1" applyAlignment="1">
      <alignment horizontal="center" vertical="center" wrapText="1"/>
    </xf>
    <xf numFmtId="0" fontId="66" fillId="24" borderId="91" xfId="0" applyFont="1" applyFill="1" applyBorder="1" applyAlignment="1">
      <alignment horizontal="center" vertical="center" wrapText="1"/>
    </xf>
    <xf numFmtId="0" fontId="66" fillId="20" borderId="89" xfId="0" applyFont="1" applyFill="1" applyBorder="1" applyAlignment="1">
      <alignment horizontal="center" vertical="center" wrapText="1"/>
    </xf>
    <xf numFmtId="0" fontId="66" fillId="20" borderId="90" xfId="0" applyFont="1" applyFill="1" applyBorder="1" applyAlignment="1">
      <alignment horizontal="center" vertical="center" wrapText="1"/>
    </xf>
    <xf numFmtId="0" fontId="66" fillId="20" borderId="91" xfId="0" applyFont="1" applyFill="1" applyBorder="1" applyAlignment="1">
      <alignment horizontal="center" vertical="center" wrapText="1"/>
    </xf>
    <xf numFmtId="0" fontId="67" fillId="24" borderId="89" xfId="0" applyFont="1" applyFill="1" applyBorder="1" applyAlignment="1">
      <alignment horizontal="center" vertical="center" wrapText="1"/>
    </xf>
    <xf numFmtId="0" fontId="67" fillId="24" borderId="90" xfId="0" applyFont="1" applyFill="1" applyBorder="1" applyAlignment="1">
      <alignment horizontal="center" vertical="center" wrapText="1"/>
    </xf>
    <xf numFmtId="0" fontId="67" fillId="24" borderId="91" xfId="0" applyFont="1" applyFill="1" applyBorder="1" applyAlignment="1">
      <alignment horizontal="center" vertical="center" wrapText="1"/>
    </xf>
  </cellXfs>
  <cellStyles count="34">
    <cellStyle name="Comma 2" xfId="6" xr:uid="{FB45DED6-376F-49A3-AE50-FFC308567DE8}"/>
    <cellStyle name="Comma 3" xfId="7" xr:uid="{27BBE46D-0789-47BF-BF00-38B0D14BE9C9}"/>
    <cellStyle name="Currency" xfId="10" xr:uid="{2AA09DE8-C48D-43AB-86D7-FA6890C024F6}"/>
    <cellStyle name="Currency 2" xfId="25" xr:uid="{24D99950-015E-4D00-8466-659022E8152A}"/>
    <cellStyle name="Hipervínculo" xfId="2" builtinId="8"/>
    <cellStyle name="Hipervínculo 2" xfId="5" xr:uid="{7D9626ED-24FE-423E-84E7-1C284AAE4391}"/>
    <cellStyle name="Hipervínculo 3" xfId="11" xr:uid="{B4F98322-D85F-46AB-A502-C4C92CB2DAAC}"/>
    <cellStyle name="Hipervínculo 4" xfId="9" xr:uid="{34F0CD4F-6B07-4A39-90F0-5718D4F8EA44}"/>
    <cellStyle name="Hyperlink" xfId="22" xr:uid="{129DEC83-5889-42FE-84A3-8B81AB398AD7}"/>
    <cellStyle name="Millares" xfId="20" builtinId="3"/>
    <cellStyle name="Millares [0] 2" xfId="17" xr:uid="{FF7440A3-1776-4F13-841D-45FAF0D87222}"/>
    <cellStyle name="Millares 2 2" xfId="8" xr:uid="{7DD1B407-DF30-4ED7-95D7-6D286179CB90}"/>
    <cellStyle name="Moneda" xfId="24" builtinId="4"/>
    <cellStyle name="Moneda [0]" xfId="1" builtinId="7"/>
    <cellStyle name="Moneda 2" xfId="18" xr:uid="{21582795-3F48-4E65-8020-4DA5370C32C0}"/>
    <cellStyle name="Normal" xfId="0" builtinId="0"/>
    <cellStyle name="Normal 10" xfId="31" xr:uid="{91816E28-5EB7-425A-A9C1-5E189707A644}"/>
    <cellStyle name="Normal 2" xfId="3" xr:uid="{415988F7-DC99-49A6-A452-5BAC0D1FA4ED}"/>
    <cellStyle name="Normal 2 2" xfId="23" xr:uid="{C978A162-BF9A-4B35-BAC4-1D49D1CB1E93}"/>
    <cellStyle name="Normal 2 3" xfId="14" xr:uid="{AFB375EB-53C4-431E-97CC-0671DC417A74}"/>
    <cellStyle name="Normal 2 5" xfId="16" xr:uid="{6B0D9B79-8792-439E-945E-EE7A1E5DB6C0}"/>
    <cellStyle name="Normal 3" xfId="21" xr:uid="{C71F2D88-C952-46B9-B95B-48430D8C42D8}"/>
    <cellStyle name="Normal 3 2" xfId="12" xr:uid="{75178433-4EB6-41FE-BCC1-2C6191D14FDE}"/>
    <cellStyle name="Normal 4" xfId="26" xr:uid="{FD0B0087-7DAD-4B20-8F26-7E588317B1FD}"/>
    <cellStyle name="Normal 4 2" xfId="33" xr:uid="{64AB48A4-F717-4540-A74D-0DBFE011E857}"/>
    <cellStyle name="Normal 4 2 2" xfId="15" xr:uid="{01812FC9-6464-4692-82AF-2F6763D92A9E}"/>
    <cellStyle name="Normal 6" xfId="27" xr:uid="{88BEE0AA-4771-4C7E-A3BF-9F3AD0D8C01F}"/>
    <cellStyle name="Normal 6 2" xfId="28" xr:uid="{1D9C2CDC-B18A-452E-BFED-08221E8C232C}"/>
    <cellStyle name="Normal 7" xfId="13" xr:uid="{B9BBBF06-4F99-40CE-B710-9BAA273CAE4D}"/>
    <cellStyle name="Normal 8" xfId="32" xr:uid="{7599E2FB-181D-446B-B2BD-2D233C50B4A7}"/>
    <cellStyle name="Normal 9" xfId="30" xr:uid="{C79C97AC-6A7F-4030-ACC2-63B8B1016BAB}"/>
    <cellStyle name="Percent 2" xfId="4" xr:uid="{A696AD16-DABB-4D82-91D7-55B538D5124D}"/>
    <cellStyle name="Porcentaje" xfId="19" builtinId="5"/>
    <cellStyle name="Porcentaje 2" xfId="29" xr:uid="{52B543D9-91BB-4F8C-9057-DCBAF0645DB9}"/>
  </cellStyles>
  <dxfs count="43">
    <dxf>
      <font>
        <color rgb="FF9C0006"/>
      </font>
      <fill>
        <patternFill patternType="none"/>
      </fill>
    </dxf>
    <dxf>
      <font>
        <b/>
        <strike/>
        <color rgb="FFFF0000"/>
      </font>
      <fill>
        <patternFill patternType="none"/>
      </fill>
    </dxf>
    <dxf>
      <font>
        <color rgb="FF9C0006"/>
      </font>
      <fill>
        <patternFill patternType="none"/>
      </fill>
    </dxf>
    <dxf>
      <font>
        <b/>
        <strike/>
        <color rgb="FFFF0000"/>
      </font>
      <fill>
        <patternFill patternType="none"/>
      </fill>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
      <font>
        <b/>
        <i val="0"/>
        <color rgb="FFFF0000"/>
      </font>
    </dxf>
    <dxf>
      <font>
        <color rgb="FF9C0006"/>
      </font>
    </dxf>
    <dxf>
      <font>
        <b/>
        <i val="0"/>
        <strike/>
        <color rgb="FFFF0000"/>
      </font>
    </dxf>
    <dxf>
      <font>
        <color rgb="FF9C0006"/>
      </font>
    </dxf>
    <dxf>
      <font>
        <b/>
        <i val="0"/>
        <strike/>
        <color rgb="FFFF0000"/>
      </font>
    </dxf>
    <dxf>
      <font>
        <color rgb="FF9C0006"/>
      </font>
    </dxf>
    <dxf>
      <font>
        <b/>
        <i val="0"/>
        <strike/>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ia\Downloads\20240524_SAL_CapitalSalud_PropuestaPlandeTrabajo_Validado%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ecretariadistritald-my.sharepoint.com/Users/user/Downloads/Matriz%20de%20Plan%20de%20Accion%203%20dic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ecretariadistritald-my.sharepoint.com/Users/Amira%20Sof&#237;a/Documents/Escritorio/Matriz%20de%20Plan%20de%20Accion%203%20dic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SO 1. LibroCódigos"/>
      <sheetName val="Instructivo Plan de trabajo"/>
      <sheetName val="Plan de Trabajo ENTIDAD"/>
      <sheetName val="Datos"/>
      <sheetName val="NUE ESTRUCTURA ETG SEUIMIENTO"/>
      <sheetName val="Actividades ETG"/>
      <sheetName val="Actividades PIOEG"/>
    </sheetNames>
    <sheetDataSet>
      <sheetData sheetId="0"/>
      <sheetData sheetId="1"/>
      <sheetData sheetId="2"/>
      <sheetData sheetId="3">
        <row r="17">
          <cell r="I17" t="str">
            <v xml:space="preserve">Constante </v>
          </cell>
        </row>
        <row r="18">
          <cell r="I18" t="str">
            <v>Suma</v>
          </cell>
        </row>
        <row r="19">
          <cell r="I19" t="str">
            <v>Creciente</v>
          </cell>
        </row>
      </sheetData>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ón"/>
      <sheetName val="Desplegables"/>
      <sheetName val="Instructivo Plan de Acción"/>
      <sheetName val="Ficha técnica IR#..."/>
      <sheetName val="Ficha técnica IP#..."/>
      <sheetName val=" Instructivo ficha técnica"/>
    </sheetNames>
    <sheetDataSet>
      <sheetData sheetId="0"/>
      <sheetData sheetId="1">
        <row r="9">
          <cell r="B9" t="str">
            <v>Suma</v>
          </cell>
        </row>
        <row r="10">
          <cell r="B10" t="str">
            <v>Constante</v>
          </cell>
        </row>
        <row r="11">
          <cell r="B11" t="str">
            <v>Creciente</v>
          </cell>
        </row>
        <row r="12">
          <cell r="B12" t="str">
            <v>Decreciente</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ón"/>
      <sheetName val="Desplegables"/>
      <sheetName val="Instructivo Plan de Acción"/>
      <sheetName val="Ficha técnica IR#..."/>
      <sheetName val="Ficha técnica IP#..."/>
      <sheetName val=" Instructivo ficha técnica"/>
    </sheetNames>
    <sheetDataSet>
      <sheetData sheetId="0"/>
      <sheetData sheetId="1">
        <row r="9">
          <cell r="B9" t="str">
            <v>Suma</v>
          </cell>
        </row>
        <row r="10">
          <cell r="B10" t="str">
            <v>Constante</v>
          </cell>
        </row>
        <row r="11">
          <cell r="B11" t="str">
            <v>Creciente</v>
          </cell>
        </row>
        <row r="12">
          <cell r="B12" t="str">
            <v>Decreciente</v>
          </cell>
        </row>
      </sheetData>
      <sheetData sheetId="2"/>
      <sheetData sheetId="3"/>
      <sheetData sheetId="4"/>
      <sheetData sheetId="5"/>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mailto:jbrijaldo@desarrolloeconomico.gov.co" TargetMode="External"/><Relationship Id="rId7" Type="http://schemas.openxmlformats.org/officeDocument/2006/relationships/hyperlink" Target="http://www.desarrolloeconomico.gov.co/transparencia/informacion-interes/convocatorias." TargetMode="External"/><Relationship Id="rId2" Type="http://schemas.openxmlformats.org/officeDocument/2006/relationships/hyperlink" Target="mailto:jbrijaldo@desarrolloeconomico.gov.co" TargetMode="External"/><Relationship Id="rId1" Type="http://schemas.openxmlformats.org/officeDocument/2006/relationships/hyperlink" Target="mailto:jghernandez@desarrolloeconomico.gov.co" TargetMode="External"/><Relationship Id="rId6" Type="http://schemas.openxmlformats.org/officeDocument/2006/relationships/hyperlink" Target="mailto:dparra@sdmujer.gov.co" TargetMode="External"/><Relationship Id="rId5" Type="http://schemas.openxmlformats.org/officeDocument/2006/relationships/hyperlink" Target="mailto:dparra@sdmujer.gov.co" TargetMode="External"/><Relationship Id="rId4" Type="http://schemas.openxmlformats.org/officeDocument/2006/relationships/hyperlink" Target="mailto:casanchez@desarrolloeconomico.gov.co"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mailto:dparra@sdmujer.gov.co" TargetMode="External"/><Relationship Id="rId7" Type="http://schemas.openxmlformats.org/officeDocument/2006/relationships/hyperlink" Target="mailto:casanchez@desarrolloeconomico.gov.co" TargetMode="External"/><Relationship Id="rId2" Type="http://schemas.openxmlformats.org/officeDocument/2006/relationships/hyperlink" Target="mailto:dparra@sdmujer.gov.co" TargetMode="External"/><Relationship Id="rId1" Type="http://schemas.openxmlformats.org/officeDocument/2006/relationships/hyperlink" Target="mailto:mmosquera@sdis.gov.co" TargetMode="External"/><Relationship Id="rId6" Type="http://schemas.openxmlformats.org/officeDocument/2006/relationships/hyperlink" Target="mailto:jbrijaldo@desarrolloeconomico.gov.co" TargetMode="External"/><Relationship Id="rId5" Type="http://schemas.openxmlformats.org/officeDocument/2006/relationships/hyperlink" Target="mailto:jbrijaldo@desarrolloeconomico.gov.co" TargetMode="External"/><Relationship Id="rId4" Type="http://schemas.openxmlformats.org/officeDocument/2006/relationships/hyperlink" Target="mailto:jghernandez@desarrolloeconomico.gov.co"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mailto:jpardog@movilidadbogota.gov.co" TargetMode="External"/><Relationship Id="rId1" Type="http://schemas.openxmlformats.org/officeDocument/2006/relationships/hyperlink" Target="mailto:apmesa@sdmujer.gov.co"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mmosquera@sdis.gov.co" TargetMode="External"/><Relationship Id="rId7" Type="http://schemas.openxmlformats.org/officeDocument/2006/relationships/hyperlink" Target="mailto:jghernandez@desarrolloeconomico.gov.co" TargetMode="External"/><Relationship Id="rId2" Type="http://schemas.openxmlformats.org/officeDocument/2006/relationships/hyperlink" Target="mailto:daniel.valencia@idt.gov.co" TargetMode="External"/><Relationship Id="rId1" Type="http://schemas.openxmlformats.org/officeDocument/2006/relationships/hyperlink" Target="mailto:daniel.valencia@idt.gov.co" TargetMode="External"/><Relationship Id="rId6" Type="http://schemas.openxmlformats.org/officeDocument/2006/relationships/hyperlink" Target="mailto:jbrijaldo@desarrolloeconomico.gov.co" TargetMode="External"/><Relationship Id="rId5" Type="http://schemas.openxmlformats.org/officeDocument/2006/relationships/hyperlink" Target="mailto:jbrijaldo@desarrolloeconomico.gov.co" TargetMode="External"/><Relationship Id="rId4" Type="http://schemas.openxmlformats.org/officeDocument/2006/relationships/hyperlink" Target="mailto:casanchez@desarrolloeconomico.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F3101-1DAE-46F2-9B3D-ED748752FC1B}">
  <dimension ref="A1:W29"/>
  <sheetViews>
    <sheetView zoomScale="60" zoomScaleNormal="60" workbookViewId="0">
      <selection activeCell="D4" sqref="D4"/>
    </sheetView>
  </sheetViews>
  <sheetFormatPr baseColWidth="10" defaultRowHeight="15"/>
  <cols>
    <col min="1" max="1" width="4.140625" customWidth="1"/>
    <col min="2" max="2" width="25.7109375" customWidth="1"/>
    <col min="13" max="14" width="0" hidden="1" customWidth="1"/>
  </cols>
  <sheetData>
    <row r="1" spans="1:23" s="42" customFormat="1" ht="12.75">
      <c r="A1" s="39"/>
      <c r="B1" s="923" t="s">
        <v>28</v>
      </c>
      <c r="C1" s="922" t="s">
        <v>29</v>
      </c>
      <c r="D1" s="922"/>
      <c r="E1" s="922"/>
      <c r="F1" s="922"/>
      <c r="G1" s="922"/>
      <c r="H1" s="922" t="s">
        <v>30</v>
      </c>
      <c r="I1" s="922"/>
      <c r="J1" s="922" t="s">
        <v>443</v>
      </c>
      <c r="K1" s="922"/>
      <c r="L1" s="922"/>
      <c r="M1" s="922" t="s">
        <v>444</v>
      </c>
      <c r="N1" s="922"/>
      <c r="O1" s="922"/>
      <c r="P1" s="922"/>
      <c r="Q1" s="922"/>
      <c r="R1" s="922"/>
      <c r="S1" s="922"/>
      <c r="T1" s="922"/>
      <c r="U1" s="40"/>
      <c r="V1" s="921" t="s">
        <v>445</v>
      </c>
      <c r="W1" s="921"/>
    </row>
    <row r="2" spans="1:23" s="42" customFormat="1" ht="12.75">
      <c r="A2" s="39"/>
      <c r="B2" s="923"/>
      <c r="C2" s="922" t="s">
        <v>36</v>
      </c>
      <c r="D2" s="922" t="s">
        <v>37</v>
      </c>
      <c r="E2" s="922" t="s">
        <v>38</v>
      </c>
      <c r="F2" s="922" t="s">
        <v>39</v>
      </c>
      <c r="G2" s="922" t="s">
        <v>40</v>
      </c>
      <c r="H2" s="922" t="s">
        <v>60</v>
      </c>
      <c r="I2" s="922" t="s">
        <v>61</v>
      </c>
      <c r="J2" s="922"/>
      <c r="K2" s="922"/>
      <c r="L2" s="922"/>
      <c r="M2" s="922"/>
      <c r="N2" s="922"/>
      <c r="O2" s="922"/>
      <c r="P2" s="922"/>
      <c r="Q2" s="922"/>
      <c r="R2" s="922"/>
      <c r="S2" s="922"/>
      <c r="T2" s="922"/>
      <c r="U2" s="40"/>
      <c r="V2" s="921"/>
      <c r="W2" s="921"/>
    </row>
    <row r="3" spans="1:23" s="42" customFormat="1" ht="76.5">
      <c r="A3" s="39"/>
      <c r="B3" s="923"/>
      <c r="C3" s="922"/>
      <c r="D3" s="922"/>
      <c r="E3" s="922"/>
      <c r="F3" s="922"/>
      <c r="G3" s="922"/>
      <c r="H3" s="922"/>
      <c r="I3" s="922"/>
      <c r="J3" s="40" t="s">
        <v>446</v>
      </c>
      <c r="K3" s="40" t="s">
        <v>63</v>
      </c>
      <c r="L3" s="40" t="s">
        <v>447</v>
      </c>
      <c r="M3" s="40" t="s">
        <v>448</v>
      </c>
      <c r="N3" s="40" t="s">
        <v>449</v>
      </c>
      <c r="O3" s="40" t="s">
        <v>450</v>
      </c>
      <c r="P3" s="40" t="s">
        <v>451</v>
      </c>
      <c r="Q3" s="40" t="s">
        <v>452</v>
      </c>
      <c r="R3" s="43" t="s">
        <v>453</v>
      </c>
      <c r="S3" s="44" t="s">
        <v>454</v>
      </c>
      <c r="T3" s="43" t="s">
        <v>455</v>
      </c>
      <c r="U3" s="43" t="s">
        <v>456</v>
      </c>
      <c r="V3" s="41" t="s">
        <v>457</v>
      </c>
      <c r="W3" s="41" t="s">
        <v>43</v>
      </c>
    </row>
    <row r="4" spans="1:23" s="52" customFormat="1" ht="216.75">
      <c r="A4" s="45">
        <v>88</v>
      </c>
      <c r="B4" s="46" t="s">
        <v>95</v>
      </c>
      <c r="C4" s="1" t="s">
        <v>0</v>
      </c>
      <c r="D4" s="46" t="s">
        <v>96</v>
      </c>
      <c r="E4" s="46" t="s">
        <v>97</v>
      </c>
      <c r="F4" s="46" t="s">
        <v>458</v>
      </c>
      <c r="G4" s="47" t="s">
        <v>83</v>
      </c>
      <c r="H4" s="48">
        <v>44562</v>
      </c>
      <c r="I4" s="48">
        <v>47848</v>
      </c>
      <c r="J4" s="46">
        <v>5</v>
      </c>
      <c r="K4" s="49" t="s">
        <v>80</v>
      </c>
      <c r="L4" s="49" t="s">
        <v>85</v>
      </c>
      <c r="M4" s="50"/>
      <c r="N4" s="50"/>
      <c r="O4" s="50"/>
      <c r="P4" s="50"/>
      <c r="Q4" s="50"/>
      <c r="R4" s="50"/>
      <c r="S4" s="50"/>
      <c r="T4" s="51" t="s">
        <v>332</v>
      </c>
      <c r="U4" s="51" t="s">
        <v>459</v>
      </c>
      <c r="V4" s="46" t="s">
        <v>98</v>
      </c>
      <c r="W4" s="46" t="s">
        <v>99</v>
      </c>
    </row>
    <row r="5" spans="1:23" s="52" customFormat="1" ht="229.5">
      <c r="A5" s="45">
        <v>89</v>
      </c>
      <c r="B5" s="46" t="s">
        <v>95</v>
      </c>
      <c r="C5" s="2" t="s">
        <v>1</v>
      </c>
      <c r="D5" s="46" t="s">
        <v>106</v>
      </c>
      <c r="E5" s="46" t="s">
        <v>107</v>
      </c>
      <c r="F5" s="46" t="s">
        <v>458</v>
      </c>
      <c r="G5" s="47" t="s">
        <v>83</v>
      </c>
      <c r="H5" s="48">
        <v>44562</v>
      </c>
      <c r="I5" s="48">
        <v>47848</v>
      </c>
      <c r="J5" s="46">
        <v>5</v>
      </c>
      <c r="K5" s="49" t="s">
        <v>80</v>
      </c>
      <c r="L5" s="49" t="s">
        <v>85</v>
      </c>
      <c r="M5" s="50"/>
      <c r="N5" s="50"/>
      <c r="O5" s="50"/>
      <c r="P5" s="50"/>
      <c r="Q5" s="50"/>
      <c r="R5" s="50"/>
      <c r="S5" s="50"/>
      <c r="T5" s="51" t="s">
        <v>332</v>
      </c>
      <c r="U5" s="51" t="s">
        <v>459</v>
      </c>
      <c r="V5" s="46" t="s">
        <v>98</v>
      </c>
      <c r="W5" s="46" t="s">
        <v>99</v>
      </c>
    </row>
    <row r="6" spans="1:23" s="52" customFormat="1" ht="409.5">
      <c r="A6" s="45">
        <v>90</v>
      </c>
      <c r="B6" s="46" t="s">
        <v>95</v>
      </c>
      <c r="C6" s="5" t="s">
        <v>2</v>
      </c>
      <c r="D6" s="51" t="s">
        <v>113</v>
      </c>
      <c r="E6" s="51" t="s">
        <v>114</v>
      </c>
      <c r="F6" s="51" t="s">
        <v>458</v>
      </c>
      <c r="G6" s="53" t="s">
        <v>83</v>
      </c>
      <c r="H6" s="54">
        <v>44044</v>
      </c>
      <c r="I6" s="55">
        <v>47848</v>
      </c>
      <c r="J6" s="56">
        <v>2750</v>
      </c>
      <c r="K6" s="56">
        <v>467.50000000000006</v>
      </c>
      <c r="L6" s="49" t="s">
        <v>85</v>
      </c>
      <c r="M6" s="50"/>
      <c r="N6" s="50"/>
      <c r="O6" s="50">
        <v>0</v>
      </c>
      <c r="P6" s="50">
        <v>0</v>
      </c>
      <c r="Q6" s="50">
        <v>0</v>
      </c>
      <c r="R6" s="50">
        <v>429</v>
      </c>
      <c r="S6" s="57">
        <v>429</v>
      </c>
      <c r="T6" s="51" t="s">
        <v>460</v>
      </c>
      <c r="U6" s="51" t="s">
        <v>461</v>
      </c>
      <c r="V6" s="57" t="s">
        <v>98</v>
      </c>
      <c r="W6" s="57" t="s">
        <v>115</v>
      </c>
    </row>
    <row r="7" spans="1:23" s="52" customFormat="1" ht="409.5">
      <c r="A7" s="45">
        <v>91</v>
      </c>
      <c r="B7" s="46" t="s">
        <v>95</v>
      </c>
      <c r="C7" s="4" t="s">
        <v>3</v>
      </c>
      <c r="D7" s="5" t="s">
        <v>124</v>
      </c>
      <c r="E7" s="5" t="s">
        <v>125</v>
      </c>
      <c r="F7" s="32" t="s">
        <v>458</v>
      </c>
      <c r="G7" s="57" t="s">
        <v>83</v>
      </c>
      <c r="H7" s="54">
        <v>44044</v>
      </c>
      <c r="I7" s="58">
        <v>47848</v>
      </c>
      <c r="J7" s="56">
        <v>5450</v>
      </c>
      <c r="K7" s="56">
        <v>541.19999999999993</v>
      </c>
      <c r="L7" s="49" t="s">
        <v>84</v>
      </c>
      <c r="M7" s="50"/>
      <c r="N7" s="50"/>
      <c r="O7" s="50">
        <v>108</v>
      </c>
      <c r="P7" s="50">
        <v>390</v>
      </c>
      <c r="Q7" s="50">
        <v>196</v>
      </c>
      <c r="R7" s="50">
        <v>36</v>
      </c>
      <c r="S7" s="50"/>
      <c r="T7" s="51" t="s">
        <v>462</v>
      </c>
      <c r="U7" s="51" t="s">
        <v>463</v>
      </c>
      <c r="V7" s="57" t="s">
        <v>98</v>
      </c>
      <c r="W7" s="57" t="s">
        <v>115</v>
      </c>
    </row>
    <row r="8" spans="1:23" s="52" customFormat="1" ht="409.5">
      <c r="A8" s="45">
        <v>92</v>
      </c>
      <c r="B8" s="46" t="s">
        <v>95</v>
      </c>
      <c r="C8" s="4" t="s">
        <v>4</v>
      </c>
      <c r="D8" s="5" t="s">
        <v>139</v>
      </c>
      <c r="E8" s="4" t="s">
        <v>140</v>
      </c>
      <c r="F8" s="32" t="s">
        <v>458</v>
      </c>
      <c r="G8" s="57" t="s">
        <v>83</v>
      </c>
      <c r="H8" s="54">
        <v>44044</v>
      </c>
      <c r="I8" s="51" t="s">
        <v>464</v>
      </c>
      <c r="J8" s="56">
        <v>2814</v>
      </c>
      <c r="K8" s="57">
        <v>250</v>
      </c>
      <c r="L8" s="49" t="s">
        <v>84</v>
      </c>
      <c r="M8" s="50"/>
      <c r="N8" s="50"/>
      <c r="O8" s="50">
        <v>49</v>
      </c>
      <c r="P8" s="50">
        <v>115</v>
      </c>
      <c r="Q8" s="50">
        <v>391</v>
      </c>
      <c r="R8" s="50">
        <v>402</v>
      </c>
      <c r="S8" s="50">
        <f>SUBTOTAL(9,O8:R8)</f>
        <v>957</v>
      </c>
      <c r="T8" s="51" t="s">
        <v>465</v>
      </c>
      <c r="U8" s="51" t="s">
        <v>461</v>
      </c>
      <c r="V8" s="57" t="s">
        <v>98</v>
      </c>
      <c r="W8" s="57" t="s">
        <v>115</v>
      </c>
    </row>
    <row r="9" spans="1:23" s="52" customFormat="1" ht="409.5">
      <c r="A9" s="45">
        <v>93</v>
      </c>
      <c r="B9" s="46" t="s">
        <v>95</v>
      </c>
      <c r="C9" s="4" t="s">
        <v>5</v>
      </c>
      <c r="D9" s="5" t="s">
        <v>149</v>
      </c>
      <c r="E9" s="5" t="s">
        <v>150</v>
      </c>
      <c r="F9" s="32" t="s">
        <v>458</v>
      </c>
      <c r="G9" s="57" t="s">
        <v>83</v>
      </c>
      <c r="H9" s="54">
        <v>44044</v>
      </c>
      <c r="I9" s="51" t="s">
        <v>464</v>
      </c>
      <c r="J9" s="56">
        <v>13402</v>
      </c>
      <c r="K9" s="59">
        <f>1858*0.55</f>
        <v>1021.9000000000001</v>
      </c>
      <c r="L9" s="49" t="s">
        <v>84</v>
      </c>
      <c r="M9" s="50"/>
      <c r="N9" s="50"/>
      <c r="O9" s="50">
        <v>343</v>
      </c>
      <c r="P9" s="50">
        <v>589</v>
      </c>
      <c r="Q9" s="50">
        <v>818</v>
      </c>
      <c r="R9" s="50">
        <v>422</v>
      </c>
      <c r="S9" s="50">
        <f>SUBTOTAL(9,O9:R9)</f>
        <v>2172</v>
      </c>
      <c r="T9" s="51" t="s">
        <v>466</v>
      </c>
      <c r="U9" s="51" t="s">
        <v>461</v>
      </c>
      <c r="V9" s="57" t="s">
        <v>98</v>
      </c>
      <c r="W9" s="57" t="s">
        <v>115</v>
      </c>
    </row>
    <row r="10" spans="1:23" s="52" customFormat="1" ht="409.5">
      <c r="A10" s="45">
        <v>94</v>
      </c>
      <c r="B10" s="46" t="s">
        <v>95</v>
      </c>
      <c r="C10" s="4" t="s">
        <v>6</v>
      </c>
      <c r="D10" s="5" t="s">
        <v>160</v>
      </c>
      <c r="E10" s="5" t="s">
        <v>161</v>
      </c>
      <c r="F10" s="32" t="s">
        <v>458</v>
      </c>
      <c r="G10" s="46" t="s">
        <v>89</v>
      </c>
      <c r="H10" s="54">
        <v>44044</v>
      </c>
      <c r="I10" s="51" t="s">
        <v>464</v>
      </c>
      <c r="J10" s="57">
        <v>14</v>
      </c>
      <c r="K10" s="57">
        <v>14</v>
      </c>
      <c r="L10" s="49" t="s">
        <v>84</v>
      </c>
      <c r="M10" s="50"/>
      <c r="N10" s="50"/>
      <c r="O10" s="50">
        <v>4</v>
      </c>
      <c r="P10" s="50">
        <v>8</v>
      </c>
      <c r="Q10" s="50">
        <v>14</v>
      </c>
      <c r="R10" s="50">
        <v>0</v>
      </c>
      <c r="S10" s="50">
        <v>14</v>
      </c>
      <c r="T10" s="51" t="s">
        <v>467</v>
      </c>
      <c r="U10" s="51" t="s">
        <v>461</v>
      </c>
      <c r="V10" s="57" t="s">
        <v>98</v>
      </c>
      <c r="W10" s="57" t="s">
        <v>115</v>
      </c>
    </row>
    <row r="11" spans="1:23" s="52" customFormat="1" ht="409.5">
      <c r="A11" s="45">
        <v>95</v>
      </c>
      <c r="B11" s="46" t="s">
        <v>95</v>
      </c>
      <c r="C11" s="1" t="s">
        <v>7</v>
      </c>
      <c r="D11" s="46" t="s">
        <v>171</v>
      </c>
      <c r="E11" s="46" t="s">
        <v>172</v>
      </c>
      <c r="F11" s="60" t="s">
        <v>91</v>
      </c>
      <c r="G11" s="23" t="s">
        <v>83</v>
      </c>
      <c r="H11" s="48">
        <v>43983</v>
      </c>
      <c r="I11" s="55">
        <v>47848</v>
      </c>
      <c r="J11" s="60">
        <v>63</v>
      </c>
      <c r="K11" s="60">
        <v>6</v>
      </c>
      <c r="L11" s="49" t="s">
        <v>85</v>
      </c>
      <c r="M11" s="50"/>
      <c r="N11" s="50"/>
      <c r="O11" s="57">
        <v>0</v>
      </c>
      <c r="P11" s="57">
        <v>0</v>
      </c>
      <c r="Q11" s="57">
        <v>0</v>
      </c>
      <c r="R11" s="50">
        <v>11</v>
      </c>
      <c r="S11" s="50">
        <v>11</v>
      </c>
      <c r="T11" s="51" t="s">
        <v>468</v>
      </c>
      <c r="U11" s="51" t="s">
        <v>469</v>
      </c>
      <c r="V11" s="46" t="s">
        <v>98</v>
      </c>
      <c r="W11" s="46" t="s">
        <v>173</v>
      </c>
    </row>
    <row r="12" spans="1:23" s="52" customFormat="1" ht="409.5">
      <c r="A12" s="45">
        <v>96</v>
      </c>
      <c r="B12" s="46" t="s">
        <v>95</v>
      </c>
      <c r="C12" s="2" t="s">
        <v>8</v>
      </c>
      <c r="D12" s="23" t="s">
        <v>187</v>
      </c>
      <c r="E12" s="23" t="s">
        <v>188</v>
      </c>
      <c r="F12" s="60" t="s">
        <v>91</v>
      </c>
      <c r="G12" s="23" t="s">
        <v>83</v>
      </c>
      <c r="H12" s="55">
        <v>43983</v>
      </c>
      <c r="I12" s="55">
        <v>47848</v>
      </c>
      <c r="J12" s="61">
        <v>152500</v>
      </c>
      <c r="K12" s="62">
        <v>23638</v>
      </c>
      <c r="L12" s="49" t="s">
        <v>85</v>
      </c>
      <c r="M12" s="50"/>
      <c r="N12" s="50"/>
      <c r="O12" s="57">
        <v>0</v>
      </c>
      <c r="P12" s="57">
        <v>0</v>
      </c>
      <c r="Q12" s="57">
        <v>0</v>
      </c>
      <c r="R12" s="50">
        <v>6796</v>
      </c>
      <c r="S12" s="50">
        <v>6796</v>
      </c>
      <c r="T12" s="51" t="s">
        <v>470</v>
      </c>
      <c r="U12" s="51" t="s">
        <v>471</v>
      </c>
      <c r="V12" s="46" t="s">
        <v>98</v>
      </c>
      <c r="W12" s="46" t="s">
        <v>173</v>
      </c>
    </row>
    <row r="13" spans="1:23" s="52" customFormat="1" ht="409.5">
      <c r="A13" s="45">
        <v>97</v>
      </c>
      <c r="B13" s="46" t="s">
        <v>95</v>
      </c>
      <c r="C13" s="2" t="s">
        <v>9</v>
      </c>
      <c r="D13" s="23" t="s">
        <v>203</v>
      </c>
      <c r="E13" s="23" t="s">
        <v>204</v>
      </c>
      <c r="F13" s="60" t="s">
        <v>91</v>
      </c>
      <c r="G13" s="51" t="s">
        <v>83</v>
      </c>
      <c r="H13" s="55">
        <v>43983</v>
      </c>
      <c r="I13" s="55">
        <v>47848</v>
      </c>
      <c r="J13" s="61">
        <v>21398</v>
      </c>
      <c r="K13" s="50">
        <v>2783</v>
      </c>
      <c r="L13" s="49" t="s">
        <v>85</v>
      </c>
      <c r="M13" s="50"/>
      <c r="N13" s="50"/>
      <c r="O13" s="50">
        <v>0</v>
      </c>
      <c r="P13" s="50">
        <v>0</v>
      </c>
      <c r="Q13" s="50">
        <v>0</v>
      </c>
      <c r="R13" s="50">
        <v>6983</v>
      </c>
      <c r="S13" s="50">
        <v>6983</v>
      </c>
      <c r="T13" s="51" t="s">
        <v>472</v>
      </c>
      <c r="U13" s="51" t="s">
        <v>473</v>
      </c>
      <c r="V13" s="46" t="s">
        <v>98</v>
      </c>
      <c r="W13" s="46" t="s">
        <v>173</v>
      </c>
    </row>
    <row r="14" spans="1:23" s="52" customFormat="1" ht="409.5">
      <c r="A14" s="45">
        <v>98</v>
      </c>
      <c r="B14" s="46" t="s">
        <v>95</v>
      </c>
      <c r="C14" s="2" t="s">
        <v>10</v>
      </c>
      <c r="D14" s="23" t="s">
        <v>218</v>
      </c>
      <c r="E14" s="23" t="s">
        <v>219</v>
      </c>
      <c r="F14" s="60" t="s">
        <v>91</v>
      </c>
      <c r="G14" s="23" t="s">
        <v>83</v>
      </c>
      <c r="H14" s="55">
        <v>43983</v>
      </c>
      <c r="I14" s="55">
        <v>47848</v>
      </c>
      <c r="J14" s="61">
        <v>36780</v>
      </c>
      <c r="K14" s="50">
        <v>4894</v>
      </c>
      <c r="L14" s="49" t="s">
        <v>85</v>
      </c>
      <c r="M14" s="50"/>
      <c r="N14" s="50"/>
      <c r="O14" s="50">
        <v>0</v>
      </c>
      <c r="P14" s="50">
        <v>0</v>
      </c>
      <c r="Q14" s="50">
        <v>0</v>
      </c>
      <c r="R14" s="50">
        <v>8238</v>
      </c>
      <c r="S14" s="50">
        <v>8238</v>
      </c>
      <c r="T14" s="51" t="s">
        <v>474</v>
      </c>
      <c r="U14" s="51" t="s">
        <v>475</v>
      </c>
      <c r="V14" s="46" t="s">
        <v>98</v>
      </c>
      <c r="W14" s="46" t="s">
        <v>173</v>
      </c>
    </row>
    <row r="15" spans="1:23" s="52" customFormat="1" ht="409.5">
      <c r="A15" s="45">
        <v>99</v>
      </c>
      <c r="B15" s="46" t="s">
        <v>95</v>
      </c>
      <c r="C15" s="6" t="s">
        <v>11</v>
      </c>
      <c r="D15" s="63" t="s">
        <v>229</v>
      </c>
      <c r="E15" s="63" t="s">
        <v>230</v>
      </c>
      <c r="F15" s="32" t="s">
        <v>91</v>
      </c>
      <c r="G15" s="46" t="s">
        <v>89</v>
      </c>
      <c r="H15" s="64">
        <v>43983</v>
      </c>
      <c r="I15" s="65">
        <v>47848</v>
      </c>
      <c r="J15" s="66">
        <v>1</v>
      </c>
      <c r="K15" s="67">
        <v>1</v>
      </c>
      <c r="L15" s="49" t="s">
        <v>85</v>
      </c>
      <c r="M15" s="50"/>
      <c r="N15" s="50"/>
      <c r="O15" s="50">
        <v>0</v>
      </c>
      <c r="P15" s="50">
        <v>0</v>
      </c>
      <c r="Q15" s="50">
        <v>0</v>
      </c>
      <c r="R15" s="68">
        <v>1</v>
      </c>
      <c r="S15" s="66">
        <v>1</v>
      </c>
      <c r="T15" s="51" t="s">
        <v>476</v>
      </c>
      <c r="U15" s="51" t="s">
        <v>477</v>
      </c>
      <c r="V15" s="63" t="s">
        <v>98</v>
      </c>
      <c r="W15" s="46" t="s">
        <v>173</v>
      </c>
    </row>
    <row r="16" spans="1:23" s="52" customFormat="1" ht="409.5">
      <c r="A16" s="45">
        <v>100</v>
      </c>
      <c r="B16" s="46" t="s">
        <v>95</v>
      </c>
      <c r="C16" s="4" t="s">
        <v>12</v>
      </c>
      <c r="D16" s="32" t="s">
        <v>239</v>
      </c>
      <c r="E16" s="32" t="s">
        <v>240</v>
      </c>
      <c r="F16" s="32" t="s">
        <v>91</v>
      </c>
      <c r="G16" s="32" t="s">
        <v>83</v>
      </c>
      <c r="H16" s="64">
        <v>43983</v>
      </c>
      <c r="I16" s="65">
        <v>47848</v>
      </c>
      <c r="J16" s="57">
        <v>34</v>
      </c>
      <c r="K16" s="69">
        <v>2</v>
      </c>
      <c r="L16" s="49" t="s">
        <v>85</v>
      </c>
      <c r="M16" s="50"/>
      <c r="N16" s="50"/>
      <c r="O16" s="50">
        <v>0</v>
      </c>
      <c r="P16" s="50">
        <v>0</v>
      </c>
      <c r="Q16" s="50">
        <v>0</v>
      </c>
      <c r="R16" s="50">
        <v>1</v>
      </c>
      <c r="S16" s="57">
        <v>1</v>
      </c>
      <c r="T16" s="51" t="s">
        <v>478</v>
      </c>
      <c r="U16" s="51" t="s">
        <v>479</v>
      </c>
      <c r="V16" s="63" t="s">
        <v>98</v>
      </c>
      <c r="W16" s="46" t="s">
        <v>173</v>
      </c>
    </row>
    <row r="17" spans="1:23" s="52" customFormat="1" ht="409.5">
      <c r="A17" s="45">
        <v>101</v>
      </c>
      <c r="B17" s="46" t="s">
        <v>95</v>
      </c>
      <c r="C17" s="4" t="s">
        <v>13</v>
      </c>
      <c r="D17" s="32" t="s">
        <v>254</v>
      </c>
      <c r="E17" s="32" t="s">
        <v>255</v>
      </c>
      <c r="F17" s="32" t="s">
        <v>91</v>
      </c>
      <c r="G17" s="32" t="s">
        <v>83</v>
      </c>
      <c r="H17" s="64">
        <v>43983</v>
      </c>
      <c r="I17" s="65">
        <v>47848</v>
      </c>
      <c r="J17" s="57">
        <v>122</v>
      </c>
      <c r="K17" s="69">
        <v>12</v>
      </c>
      <c r="L17" s="49" t="s">
        <v>85</v>
      </c>
      <c r="M17" s="50"/>
      <c r="N17" s="50"/>
      <c r="O17" s="50">
        <v>0</v>
      </c>
      <c r="P17" s="50">
        <v>0</v>
      </c>
      <c r="Q17" s="50">
        <v>0</v>
      </c>
      <c r="R17" s="50">
        <v>57</v>
      </c>
      <c r="S17" s="50">
        <v>57</v>
      </c>
      <c r="T17" s="51" t="s">
        <v>480</v>
      </c>
      <c r="U17" s="51" t="s">
        <v>481</v>
      </c>
      <c r="V17" s="63" t="s">
        <v>98</v>
      </c>
      <c r="W17" s="46" t="s">
        <v>173</v>
      </c>
    </row>
    <row r="18" spans="1:23" s="52" customFormat="1" ht="409.5">
      <c r="A18" s="45">
        <v>102</v>
      </c>
      <c r="B18" s="63" t="s">
        <v>95</v>
      </c>
      <c r="C18" s="4" t="s">
        <v>14</v>
      </c>
      <c r="D18" s="32" t="s">
        <v>268</v>
      </c>
      <c r="E18" s="32" t="s">
        <v>269</v>
      </c>
      <c r="F18" s="57" t="s">
        <v>91</v>
      </c>
      <c r="G18" s="32" t="s">
        <v>83</v>
      </c>
      <c r="H18" s="64">
        <v>43983</v>
      </c>
      <c r="I18" s="65">
        <v>47848</v>
      </c>
      <c r="J18" s="57">
        <v>22</v>
      </c>
      <c r="K18" s="57">
        <v>2</v>
      </c>
      <c r="L18" s="49" t="s">
        <v>85</v>
      </c>
      <c r="M18" s="50"/>
      <c r="N18" s="50"/>
      <c r="O18" s="50">
        <v>0</v>
      </c>
      <c r="P18" s="50">
        <v>0</v>
      </c>
      <c r="Q18" s="50">
        <v>3</v>
      </c>
      <c r="R18" s="50">
        <v>9</v>
      </c>
      <c r="S18" s="57">
        <f>+Q18+R18</f>
        <v>12</v>
      </c>
      <c r="T18" s="51" t="s">
        <v>482</v>
      </c>
      <c r="U18" s="51" t="s">
        <v>483</v>
      </c>
      <c r="V18" s="63" t="s">
        <v>98</v>
      </c>
      <c r="W18" s="46" t="s">
        <v>173</v>
      </c>
    </row>
    <row r="19" spans="1:23" s="52" customFormat="1" ht="409.5">
      <c r="A19" s="45">
        <v>103</v>
      </c>
      <c r="B19" s="46" t="s">
        <v>95</v>
      </c>
      <c r="C19" s="1" t="s">
        <v>15</v>
      </c>
      <c r="D19" s="70" t="s">
        <v>394</v>
      </c>
      <c r="E19" s="70" t="s">
        <v>395</v>
      </c>
      <c r="F19" s="71" t="s">
        <v>484</v>
      </c>
      <c r="G19" s="46" t="s">
        <v>89</v>
      </c>
      <c r="H19" s="72">
        <v>44199</v>
      </c>
      <c r="I19" s="72">
        <v>45303</v>
      </c>
      <c r="J19" s="73">
        <v>1</v>
      </c>
      <c r="K19" s="74">
        <v>1</v>
      </c>
      <c r="L19" s="71" t="s">
        <v>85</v>
      </c>
      <c r="M19" s="50"/>
      <c r="N19" s="50"/>
      <c r="O19" s="68"/>
      <c r="P19" s="50"/>
      <c r="Q19" s="68"/>
      <c r="R19" s="68">
        <v>1</v>
      </c>
      <c r="S19" s="68">
        <v>1</v>
      </c>
      <c r="T19" s="51" t="s">
        <v>485</v>
      </c>
      <c r="U19" s="51" t="s">
        <v>486</v>
      </c>
      <c r="V19" s="70" t="s">
        <v>391</v>
      </c>
      <c r="W19" s="46" t="s">
        <v>392</v>
      </c>
    </row>
    <row r="20" spans="1:23" s="52" customFormat="1" ht="409.5">
      <c r="A20" s="45">
        <v>104</v>
      </c>
      <c r="B20" s="46" t="s">
        <v>95</v>
      </c>
      <c r="C20" s="1" t="s">
        <v>16</v>
      </c>
      <c r="D20" s="75" t="s">
        <v>337</v>
      </c>
      <c r="E20" s="75" t="s">
        <v>338</v>
      </c>
      <c r="F20" s="46" t="s">
        <v>458</v>
      </c>
      <c r="G20" s="46" t="s">
        <v>78</v>
      </c>
      <c r="H20" s="48">
        <v>44044</v>
      </c>
      <c r="I20" s="48">
        <v>47848</v>
      </c>
      <c r="J20" s="46">
        <v>33</v>
      </c>
      <c r="K20" s="76">
        <v>3</v>
      </c>
      <c r="L20" s="49" t="s">
        <v>328</v>
      </c>
      <c r="M20" s="50"/>
      <c r="N20" s="50"/>
      <c r="O20" s="50">
        <v>0</v>
      </c>
      <c r="P20" s="50">
        <v>0</v>
      </c>
      <c r="Q20" s="50">
        <v>0</v>
      </c>
      <c r="R20" s="50">
        <v>3</v>
      </c>
      <c r="S20" s="50">
        <v>3</v>
      </c>
      <c r="T20" s="51" t="s">
        <v>487</v>
      </c>
      <c r="U20" s="51" t="s">
        <v>488</v>
      </c>
      <c r="V20" s="47" t="s">
        <v>333</v>
      </c>
      <c r="W20" s="46" t="s">
        <v>334</v>
      </c>
    </row>
    <row r="21" spans="1:23" s="52" customFormat="1" ht="409.5">
      <c r="A21" s="45">
        <v>105</v>
      </c>
      <c r="B21" s="46" t="s">
        <v>95</v>
      </c>
      <c r="C21" s="1" t="s">
        <v>17</v>
      </c>
      <c r="D21" s="46" t="s">
        <v>376</v>
      </c>
      <c r="E21" s="46" t="s">
        <v>377</v>
      </c>
      <c r="F21" s="46" t="s">
        <v>458</v>
      </c>
      <c r="G21" s="46" t="s">
        <v>89</v>
      </c>
      <c r="H21" s="48">
        <v>43922</v>
      </c>
      <c r="I21" s="48">
        <v>47818</v>
      </c>
      <c r="J21" s="77">
        <v>1</v>
      </c>
      <c r="K21" s="74">
        <v>1</v>
      </c>
      <c r="L21" s="49" t="s">
        <v>85</v>
      </c>
      <c r="M21" s="50"/>
      <c r="N21" s="50"/>
      <c r="O21" s="60">
        <v>0</v>
      </c>
      <c r="P21" s="60">
        <v>0</v>
      </c>
      <c r="Q21" s="60">
        <v>0</v>
      </c>
      <c r="R21" s="60">
        <v>100</v>
      </c>
      <c r="S21" s="78">
        <v>1</v>
      </c>
      <c r="T21" s="51" t="s">
        <v>489</v>
      </c>
      <c r="U21" s="51" t="s">
        <v>490</v>
      </c>
      <c r="V21" s="46" t="s">
        <v>378</v>
      </c>
      <c r="W21" s="46" t="s">
        <v>379</v>
      </c>
    </row>
    <row r="22" spans="1:23" s="52" customFormat="1" ht="409.5">
      <c r="A22" s="45">
        <v>106</v>
      </c>
      <c r="B22" s="46" t="s">
        <v>95</v>
      </c>
      <c r="C22" s="1" t="s">
        <v>18</v>
      </c>
      <c r="D22" s="46" t="s">
        <v>349</v>
      </c>
      <c r="E22" s="46" t="s">
        <v>350</v>
      </c>
      <c r="F22" s="46" t="s">
        <v>458</v>
      </c>
      <c r="G22" s="46" t="s">
        <v>89</v>
      </c>
      <c r="H22" s="48">
        <v>43831</v>
      </c>
      <c r="I22" s="48">
        <v>47848</v>
      </c>
      <c r="J22" s="46">
        <v>11</v>
      </c>
      <c r="K22" s="49">
        <v>1</v>
      </c>
      <c r="L22" s="49" t="s">
        <v>328</v>
      </c>
      <c r="M22" s="50"/>
      <c r="N22" s="50"/>
      <c r="O22" s="50">
        <v>0</v>
      </c>
      <c r="P22" s="50">
        <v>0</v>
      </c>
      <c r="Q22" s="50">
        <v>0</v>
      </c>
      <c r="R22" s="50">
        <v>1</v>
      </c>
      <c r="S22" s="50">
        <v>1</v>
      </c>
      <c r="T22" s="51" t="s">
        <v>491</v>
      </c>
      <c r="U22" s="51" t="s">
        <v>492</v>
      </c>
      <c r="V22" s="47" t="s">
        <v>333</v>
      </c>
      <c r="W22" s="49" t="s">
        <v>334</v>
      </c>
    </row>
    <row r="23" spans="1:23" s="52" customFormat="1" ht="409.5">
      <c r="A23" s="45">
        <v>107</v>
      </c>
      <c r="B23" s="46" t="s">
        <v>95</v>
      </c>
      <c r="C23" s="1" t="s">
        <v>19</v>
      </c>
      <c r="D23" s="46" t="s">
        <v>363</v>
      </c>
      <c r="E23" s="46" t="s">
        <v>364</v>
      </c>
      <c r="F23" s="46" t="s">
        <v>458</v>
      </c>
      <c r="G23" s="46" t="s">
        <v>94</v>
      </c>
      <c r="H23" s="48">
        <v>43850</v>
      </c>
      <c r="I23" s="48">
        <v>47832</v>
      </c>
      <c r="J23" s="77">
        <v>0.65</v>
      </c>
      <c r="K23" s="74">
        <v>0.56999999999999995</v>
      </c>
      <c r="L23" s="49" t="s">
        <v>84</v>
      </c>
      <c r="M23" s="50"/>
      <c r="N23" s="50"/>
      <c r="O23" s="79">
        <v>0.67400000000000004</v>
      </c>
      <c r="P23" s="68">
        <v>0.64</v>
      </c>
      <c r="Q23" s="80">
        <v>0.629</v>
      </c>
      <c r="R23" s="79">
        <v>0.61699999999999999</v>
      </c>
      <c r="S23" s="79">
        <v>0.61699999999999999</v>
      </c>
      <c r="T23" s="51" t="s">
        <v>493</v>
      </c>
      <c r="U23" s="51" t="s">
        <v>494</v>
      </c>
      <c r="V23" s="47" t="s">
        <v>333</v>
      </c>
      <c r="W23" s="49" t="s">
        <v>334</v>
      </c>
    </row>
    <row r="24" spans="1:23" s="52" customFormat="1" ht="409.5">
      <c r="A24" s="45">
        <v>108</v>
      </c>
      <c r="B24" s="46" t="s">
        <v>95</v>
      </c>
      <c r="C24" s="1" t="s">
        <v>20</v>
      </c>
      <c r="D24" s="46" t="s">
        <v>283</v>
      </c>
      <c r="E24" s="46" t="s">
        <v>284</v>
      </c>
      <c r="F24" s="60" t="s">
        <v>91</v>
      </c>
      <c r="G24" s="81" t="s">
        <v>94</v>
      </c>
      <c r="H24" s="48">
        <v>43983</v>
      </c>
      <c r="I24" s="55">
        <v>47848</v>
      </c>
      <c r="J24" s="78">
        <v>1</v>
      </c>
      <c r="K24" s="78">
        <v>0.2</v>
      </c>
      <c r="L24" s="49" t="s">
        <v>85</v>
      </c>
      <c r="M24" s="50"/>
      <c r="N24" s="50"/>
      <c r="O24" s="57">
        <v>0</v>
      </c>
      <c r="P24" s="57">
        <v>0</v>
      </c>
      <c r="Q24" s="57">
        <v>0</v>
      </c>
      <c r="R24" s="50">
        <v>1</v>
      </c>
      <c r="S24" s="57"/>
      <c r="T24" s="51" t="s">
        <v>495</v>
      </c>
      <c r="U24" s="51" t="s">
        <v>496</v>
      </c>
      <c r="V24" s="46" t="s">
        <v>98</v>
      </c>
      <c r="W24" s="46" t="s">
        <v>173</v>
      </c>
    </row>
    <row r="25" spans="1:23" s="52" customFormat="1" ht="409.5">
      <c r="A25" s="45">
        <v>109</v>
      </c>
      <c r="B25" s="46" t="s">
        <v>95</v>
      </c>
      <c r="C25" s="1" t="s">
        <v>21</v>
      </c>
      <c r="D25" s="23" t="s">
        <v>290</v>
      </c>
      <c r="E25" s="23" t="s">
        <v>291</v>
      </c>
      <c r="F25" s="60" t="s">
        <v>91</v>
      </c>
      <c r="G25" s="51" t="s">
        <v>83</v>
      </c>
      <c r="H25" s="55">
        <v>43983</v>
      </c>
      <c r="I25" s="55">
        <v>47848</v>
      </c>
      <c r="J25" s="61">
        <v>7650</v>
      </c>
      <c r="K25" s="50">
        <v>1001</v>
      </c>
      <c r="L25" s="49" t="s">
        <v>85</v>
      </c>
      <c r="M25" s="50"/>
      <c r="N25" s="50"/>
      <c r="O25" s="50">
        <v>0</v>
      </c>
      <c r="P25" s="50">
        <v>0</v>
      </c>
      <c r="Q25" s="50">
        <v>0</v>
      </c>
      <c r="R25" s="50">
        <v>4831</v>
      </c>
      <c r="S25" s="57">
        <f>+R25</f>
        <v>4831</v>
      </c>
      <c r="T25" s="51" t="s">
        <v>497</v>
      </c>
      <c r="U25" s="51" t="s">
        <v>498</v>
      </c>
      <c r="V25" s="63" t="s">
        <v>98</v>
      </c>
      <c r="W25" s="46" t="s">
        <v>173</v>
      </c>
    </row>
    <row r="26" spans="1:23" s="52" customFormat="1" ht="409.5">
      <c r="A26" s="45">
        <v>110</v>
      </c>
      <c r="B26" s="46" t="s">
        <v>95</v>
      </c>
      <c r="C26" s="1" t="s">
        <v>22</v>
      </c>
      <c r="D26" s="23" t="s">
        <v>305</v>
      </c>
      <c r="E26" s="23" t="s">
        <v>306</v>
      </c>
      <c r="F26" s="46" t="s">
        <v>458</v>
      </c>
      <c r="G26" s="81" t="s">
        <v>83</v>
      </c>
      <c r="H26" s="48">
        <v>43983</v>
      </c>
      <c r="I26" s="55">
        <v>47848</v>
      </c>
      <c r="J26" s="60">
        <v>11</v>
      </c>
      <c r="K26" s="60">
        <v>1</v>
      </c>
      <c r="L26" s="49" t="s">
        <v>85</v>
      </c>
      <c r="M26" s="50"/>
      <c r="N26" s="50"/>
      <c r="O26" s="50">
        <v>0</v>
      </c>
      <c r="P26" s="57">
        <v>0</v>
      </c>
      <c r="Q26" s="57">
        <v>0</v>
      </c>
      <c r="R26" s="50">
        <v>1</v>
      </c>
      <c r="S26" s="57">
        <v>1</v>
      </c>
      <c r="T26" s="51" t="s">
        <v>499</v>
      </c>
      <c r="U26" s="51" t="s">
        <v>496</v>
      </c>
      <c r="V26" s="63" t="s">
        <v>98</v>
      </c>
      <c r="W26" s="46" t="s">
        <v>173</v>
      </c>
    </row>
    <row r="27" spans="1:23" s="52" customFormat="1" ht="409.5">
      <c r="A27" s="45">
        <v>111</v>
      </c>
      <c r="B27" s="46" t="s">
        <v>95</v>
      </c>
      <c r="C27" s="2" t="s">
        <v>23</v>
      </c>
      <c r="D27" s="23" t="s">
        <v>316</v>
      </c>
      <c r="E27" s="23" t="s">
        <v>317</v>
      </c>
      <c r="F27" s="60" t="s">
        <v>91</v>
      </c>
      <c r="G27" s="23" t="s">
        <v>83</v>
      </c>
      <c r="H27" s="55">
        <v>43983</v>
      </c>
      <c r="I27" s="55">
        <v>47848</v>
      </c>
      <c r="J27" s="61">
        <v>23750</v>
      </c>
      <c r="K27" s="82">
        <v>3362</v>
      </c>
      <c r="L27" s="49" t="s">
        <v>85</v>
      </c>
      <c r="M27" s="50"/>
      <c r="N27" s="50"/>
      <c r="O27" s="57">
        <v>3236</v>
      </c>
      <c r="P27" s="57">
        <v>980</v>
      </c>
      <c r="Q27" s="57">
        <v>1488</v>
      </c>
      <c r="R27" s="50">
        <v>9074</v>
      </c>
      <c r="S27" s="50">
        <v>9074</v>
      </c>
      <c r="T27" s="51" t="s">
        <v>500</v>
      </c>
      <c r="U27" s="51" t="s">
        <v>501</v>
      </c>
      <c r="V27" s="63" t="s">
        <v>98</v>
      </c>
      <c r="W27" s="46" t="s">
        <v>173</v>
      </c>
    </row>
    <row r="28" spans="1:23" s="52" customFormat="1" ht="409.5">
      <c r="A28" s="45">
        <v>112</v>
      </c>
      <c r="B28" s="46" t="s">
        <v>95</v>
      </c>
      <c r="C28" s="3" t="s">
        <v>24</v>
      </c>
      <c r="D28" s="46" t="s">
        <v>417</v>
      </c>
      <c r="E28" s="46" t="s">
        <v>418</v>
      </c>
      <c r="F28" s="70" t="s">
        <v>80</v>
      </c>
      <c r="G28" s="46" t="s">
        <v>419</v>
      </c>
      <c r="H28" s="55">
        <v>44075</v>
      </c>
      <c r="I28" s="55">
        <v>45261</v>
      </c>
      <c r="J28" s="46">
        <v>13</v>
      </c>
      <c r="K28" s="49">
        <v>4</v>
      </c>
      <c r="L28" s="60" t="s">
        <v>85</v>
      </c>
      <c r="M28" s="50"/>
      <c r="N28" s="50"/>
      <c r="O28" s="50">
        <v>0</v>
      </c>
      <c r="P28" s="50">
        <v>0</v>
      </c>
      <c r="Q28" s="50">
        <v>0</v>
      </c>
      <c r="R28" s="50">
        <v>4</v>
      </c>
      <c r="S28" s="50">
        <v>4</v>
      </c>
      <c r="T28" s="51" t="s">
        <v>502</v>
      </c>
      <c r="U28" s="51" t="s">
        <v>503</v>
      </c>
      <c r="V28" s="70" t="s">
        <v>416</v>
      </c>
      <c r="W28" s="70" t="s">
        <v>414</v>
      </c>
    </row>
    <row r="29" spans="1:23" s="52" customFormat="1" ht="409.5">
      <c r="A29" s="45">
        <v>113</v>
      </c>
      <c r="B29" s="46" t="s">
        <v>95</v>
      </c>
      <c r="C29" s="83" t="s">
        <v>25</v>
      </c>
      <c r="D29" s="46" t="s">
        <v>430</v>
      </c>
      <c r="E29" s="46" t="s">
        <v>431</v>
      </c>
      <c r="F29" s="70" t="s">
        <v>80</v>
      </c>
      <c r="G29" s="46" t="s">
        <v>93</v>
      </c>
      <c r="H29" s="55">
        <v>44197</v>
      </c>
      <c r="I29" s="55">
        <v>45444</v>
      </c>
      <c r="J29" s="73">
        <v>1</v>
      </c>
      <c r="K29" s="84">
        <v>0.1</v>
      </c>
      <c r="L29" s="60" t="s">
        <v>85</v>
      </c>
      <c r="M29" s="50"/>
      <c r="N29" s="50"/>
      <c r="O29" s="50">
        <v>0</v>
      </c>
      <c r="P29" s="50">
        <v>0</v>
      </c>
      <c r="Q29" s="50">
        <v>0</v>
      </c>
      <c r="R29" s="68">
        <v>0.1</v>
      </c>
      <c r="S29" s="68">
        <v>0.1</v>
      </c>
      <c r="T29" s="51" t="s">
        <v>504</v>
      </c>
      <c r="U29" s="51" t="s">
        <v>505</v>
      </c>
      <c r="V29" s="70" t="s">
        <v>416</v>
      </c>
      <c r="W29" s="70" t="s">
        <v>414</v>
      </c>
    </row>
  </sheetData>
  <mergeCells count="13">
    <mergeCell ref="B1:B3"/>
    <mergeCell ref="C1:G1"/>
    <mergeCell ref="H1:I1"/>
    <mergeCell ref="J1:L2"/>
    <mergeCell ref="M1:T2"/>
    <mergeCell ref="V1:W2"/>
    <mergeCell ref="C2:C3"/>
    <mergeCell ref="D2:D3"/>
    <mergeCell ref="E2:E3"/>
    <mergeCell ref="F2:F3"/>
    <mergeCell ref="G2:G3"/>
    <mergeCell ref="H2:H3"/>
    <mergeCell ref="I2:I3"/>
  </mergeCells>
  <dataValidations count="1">
    <dataValidation allowBlank="1" sqref="B1:B3 J1 C1:C2 X1:XFD3 V1 D1:I3 J3:R3 V3:W3" xr:uid="{5718FD82-4100-4D06-81EC-6E1FBA3732B8}"/>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D9A4E-09AA-41BA-8EC1-F7DAECFBD2A6}">
  <dimension ref="A1:AD19"/>
  <sheetViews>
    <sheetView topLeftCell="A9" zoomScale="50" zoomScaleNormal="50" workbookViewId="0">
      <selection activeCell="D6" sqref="D6"/>
    </sheetView>
  </sheetViews>
  <sheetFormatPr baseColWidth="10" defaultColWidth="11.42578125" defaultRowHeight="12.75"/>
  <cols>
    <col min="1" max="1" width="27.140625" style="152" customWidth="1"/>
    <col min="2" max="2" width="24.28515625" style="144" customWidth="1"/>
    <col min="3" max="3" width="17.42578125" style="152" customWidth="1"/>
    <col min="4" max="4" width="60.85546875" style="144" customWidth="1"/>
    <col min="5" max="5" width="29.140625" style="144" customWidth="1"/>
    <col min="6" max="6" width="14.42578125" style="152" customWidth="1"/>
    <col min="7" max="7" width="15.140625" style="152" customWidth="1"/>
    <col min="8" max="8" width="20" style="152" customWidth="1"/>
    <col min="9" max="9" width="14.140625" style="152" customWidth="1"/>
    <col min="10" max="12" width="10.140625" style="153" customWidth="1"/>
    <col min="13" max="13" width="9.85546875" style="153" customWidth="1"/>
    <col min="14" max="14" width="19.85546875" style="154" customWidth="1"/>
    <col min="15" max="15" width="41" style="144" customWidth="1"/>
    <col min="16" max="18" width="69.28515625" style="144" customWidth="1"/>
    <col min="19" max="23" width="10.85546875" style="152" customWidth="1"/>
    <col min="24" max="27" width="10.85546875" style="38" customWidth="1"/>
    <col min="28" max="29" width="10.85546875" style="152" customWidth="1"/>
    <col min="30" max="30" width="10.85546875" style="38" customWidth="1"/>
    <col min="31" max="16384" width="11.42578125" style="38"/>
  </cols>
  <sheetData>
    <row r="1" spans="1:30" ht="13.35" customHeight="1">
      <c r="S1" s="155"/>
      <c r="T1" s="155"/>
      <c r="V1" s="155"/>
      <c r="W1" s="155"/>
      <c r="Y1" s="156"/>
      <c r="Z1" s="156"/>
      <c r="AB1" s="155"/>
      <c r="AC1" s="155"/>
    </row>
    <row r="2" spans="1:30" ht="13.35" customHeight="1">
      <c r="A2" s="157"/>
      <c r="B2" s="158"/>
      <c r="C2" s="157"/>
      <c r="D2" s="158"/>
      <c r="E2" s="158"/>
      <c r="F2" s="157"/>
      <c r="G2" s="157"/>
      <c r="H2" s="157"/>
      <c r="I2" s="157"/>
      <c r="J2" s="927" t="s">
        <v>511</v>
      </c>
      <c r="K2" s="928"/>
      <c r="L2" s="928"/>
      <c r="M2" s="929"/>
      <c r="N2" s="159"/>
      <c r="O2" s="930" t="s">
        <v>512</v>
      </c>
      <c r="P2" s="931"/>
      <c r="Q2" s="931"/>
      <c r="R2" s="932"/>
      <c r="S2" s="924" t="s">
        <v>938</v>
      </c>
      <c r="T2" s="925"/>
      <c r="U2" s="933"/>
      <c r="V2" s="924" t="s">
        <v>939</v>
      </c>
      <c r="W2" s="925"/>
      <c r="X2" s="933"/>
      <c r="Y2" s="924" t="s">
        <v>940</v>
      </c>
      <c r="Z2" s="925"/>
      <c r="AA2" s="933"/>
      <c r="AB2" s="924" t="s">
        <v>941</v>
      </c>
      <c r="AC2" s="925"/>
      <c r="AD2" s="926"/>
    </row>
    <row r="3" spans="1:30" s="163" customFormat="1" ht="25.5">
      <c r="A3" s="160" t="s">
        <v>457</v>
      </c>
      <c r="B3" s="160" t="s">
        <v>43</v>
      </c>
      <c r="C3" s="160" t="s">
        <v>942</v>
      </c>
      <c r="D3" s="160" t="s">
        <v>506</v>
      </c>
      <c r="E3" s="160" t="s">
        <v>507</v>
      </c>
      <c r="F3" s="160" t="s">
        <v>63</v>
      </c>
      <c r="G3" s="160" t="s">
        <v>508</v>
      </c>
      <c r="H3" s="160" t="s">
        <v>509</v>
      </c>
      <c r="I3" s="160" t="s">
        <v>510</v>
      </c>
      <c r="J3" s="161" t="s">
        <v>513</v>
      </c>
      <c r="K3" s="162" t="s">
        <v>514</v>
      </c>
      <c r="L3" s="162" t="s">
        <v>515</v>
      </c>
      <c r="M3" s="161" t="s">
        <v>516</v>
      </c>
      <c r="N3" s="161" t="s">
        <v>517</v>
      </c>
      <c r="O3" s="160" t="s">
        <v>513</v>
      </c>
      <c r="P3" s="160" t="s">
        <v>514</v>
      </c>
      <c r="Q3" s="160" t="s">
        <v>515</v>
      </c>
      <c r="R3" s="160" t="s">
        <v>516</v>
      </c>
      <c r="S3" s="160" t="s">
        <v>943</v>
      </c>
      <c r="T3" s="160" t="s">
        <v>944</v>
      </c>
      <c r="U3" s="160" t="s">
        <v>945</v>
      </c>
      <c r="V3" s="160" t="s">
        <v>943</v>
      </c>
      <c r="W3" s="160" t="s">
        <v>944</v>
      </c>
      <c r="X3" s="160" t="s">
        <v>945</v>
      </c>
      <c r="Y3" s="160" t="s">
        <v>943</v>
      </c>
      <c r="Z3" s="160" t="s">
        <v>944</v>
      </c>
      <c r="AA3" s="160" t="s">
        <v>945</v>
      </c>
      <c r="AB3" s="160" t="s">
        <v>943</v>
      </c>
      <c r="AC3" s="160" t="s">
        <v>944</v>
      </c>
      <c r="AD3" s="160" t="s">
        <v>945</v>
      </c>
    </row>
    <row r="4" spans="1:30" s="163" customFormat="1" ht="38.25">
      <c r="A4" s="164" t="s">
        <v>518</v>
      </c>
      <c r="B4" s="184" t="s">
        <v>519</v>
      </c>
      <c r="C4" s="165" t="s">
        <v>946</v>
      </c>
      <c r="D4" s="180" t="s">
        <v>520</v>
      </c>
      <c r="E4" s="180" t="s">
        <v>521</v>
      </c>
      <c r="F4" s="165">
        <v>2</v>
      </c>
      <c r="G4" s="186">
        <v>44287</v>
      </c>
      <c r="H4" s="186">
        <v>44560</v>
      </c>
      <c r="I4" s="22">
        <f t="shared" ref="I4:I8" si="0">+J4+K4+L4+M4</f>
        <v>0</v>
      </c>
      <c r="J4" s="174">
        <v>0</v>
      </c>
      <c r="K4" s="174">
        <v>0</v>
      </c>
      <c r="L4" s="170">
        <v>0</v>
      </c>
      <c r="M4" s="164"/>
      <c r="N4" s="173">
        <f t="shared" ref="N4:N7" si="1">I4/F4</f>
        <v>0</v>
      </c>
      <c r="O4" s="187" t="s">
        <v>522</v>
      </c>
      <c r="P4" s="24" t="s">
        <v>523</v>
      </c>
      <c r="Q4" s="91" t="s">
        <v>524</v>
      </c>
      <c r="R4" s="176"/>
      <c r="S4" s="174">
        <v>0</v>
      </c>
      <c r="T4" s="174">
        <v>0</v>
      </c>
      <c r="U4" s="174" t="s">
        <v>82</v>
      </c>
      <c r="V4" s="170">
        <v>0</v>
      </c>
      <c r="W4" s="170">
        <v>0</v>
      </c>
      <c r="X4" s="91" t="s">
        <v>82</v>
      </c>
      <c r="Y4" s="170">
        <v>0</v>
      </c>
      <c r="Z4" s="170">
        <v>0</v>
      </c>
      <c r="AA4" s="91"/>
      <c r="AB4" s="164"/>
      <c r="AC4" s="164"/>
      <c r="AD4" s="164"/>
    </row>
    <row r="5" spans="1:30" s="163" customFormat="1" ht="267.75">
      <c r="A5" s="164" t="s">
        <v>518</v>
      </c>
      <c r="B5" s="184" t="s">
        <v>519</v>
      </c>
      <c r="C5" s="165" t="s">
        <v>947</v>
      </c>
      <c r="D5" s="180" t="s">
        <v>525</v>
      </c>
      <c r="E5" s="180" t="s">
        <v>526</v>
      </c>
      <c r="F5" s="165">
        <v>100</v>
      </c>
      <c r="G5" s="186">
        <v>44197</v>
      </c>
      <c r="H5" s="186">
        <v>44560</v>
      </c>
      <c r="I5" s="22">
        <f t="shared" si="0"/>
        <v>340</v>
      </c>
      <c r="J5" s="174">
        <v>0</v>
      </c>
      <c r="K5" s="174">
        <v>74</v>
      </c>
      <c r="L5" s="170">
        <v>266</v>
      </c>
      <c r="M5" s="164"/>
      <c r="N5" s="173">
        <f t="shared" si="1"/>
        <v>3.4</v>
      </c>
      <c r="O5" s="187" t="s">
        <v>527</v>
      </c>
      <c r="P5" s="24" t="s">
        <v>528</v>
      </c>
      <c r="Q5" s="91" t="s">
        <v>529</v>
      </c>
      <c r="R5" s="176"/>
      <c r="S5" s="174">
        <v>56</v>
      </c>
      <c r="T5" s="174">
        <v>0</v>
      </c>
      <c r="U5" s="174" t="s">
        <v>82</v>
      </c>
      <c r="V5" s="170">
        <v>74</v>
      </c>
      <c r="W5" s="170">
        <v>0</v>
      </c>
      <c r="X5" s="91" t="s">
        <v>948</v>
      </c>
      <c r="Y5" s="170">
        <v>266</v>
      </c>
      <c r="Z5" s="170">
        <v>0</v>
      </c>
      <c r="AA5" s="91" t="s">
        <v>948</v>
      </c>
      <c r="AB5" s="164"/>
      <c r="AC5" s="164"/>
      <c r="AD5" s="164"/>
    </row>
    <row r="6" spans="1:30" s="163" customFormat="1" ht="153">
      <c r="A6" s="164" t="s">
        <v>518</v>
      </c>
      <c r="B6" s="184" t="s">
        <v>532</v>
      </c>
      <c r="C6" s="165" t="s">
        <v>949</v>
      </c>
      <c r="D6" s="180" t="s">
        <v>533</v>
      </c>
      <c r="E6" s="180" t="s">
        <v>534</v>
      </c>
      <c r="F6" s="165">
        <v>7</v>
      </c>
      <c r="G6" s="186">
        <v>44197</v>
      </c>
      <c r="H6" s="186">
        <v>44560</v>
      </c>
      <c r="I6" s="36">
        <f t="shared" si="0"/>
        <v>1</v>
      </c>
      <c r="J6" s="174">
        <v>0</v>
      </c>
      <c r="K6" s="174">
        <v>0</v>
      </c>
      <c r="L6" s="170">
        <v>1</v>
      </c>
      <c r="M6" s="164"/>
      <c r="N6" s="173">
        <f t="shared" si="1"/>
        <v>0.14285714285714285</v>
      </c>
      <c r="O6" s="187" t="s">
        <v>535</v>
      </c>
      <c r="P6" s="24" t="s">
        <v>536</v>
      </c>
      <c r="Q6" s="91" t="s">
        <v>537</v>
      </c>
      <c r="R6" s="176"/>
      <c r="S6" s="174">
        <v>0</v>
      </c>
      <c r="T6" s="174">
        <v>0</v>
      </c>
      <c r="U6" s="174" t="s">
        <v>950</v>
      </c>
      <c r="V6" s="170">
        <v>0</v>
      </c>
      <c r="W6" s="170">
        <v>0</v>
      </c>
      <c r="X6" s="91" t="s">
        <v>82</v>
      </c>
      <c r="Y6" s="170">
        <v>5</v>
      </c>
      <c r="Z6" s="170">
        <v>5</v>
      </c>
      <c r="AA6" s="91"/>
      <c r="AB6" s="164"/>
      <c r="AC6" s="164"/>
      <c r="AD6" s="164"/>
    </row>
    <row r="7" spans="1:30" s="163" customFormat="1" ht="76.5">
      <c r="A7" s="164" t="s">
        <v>518</v>
      </c>
      <c r="B7" s="184" t="s">
        <v>532</v>
      </c>
      <c r="C7" s="165" t="s">
        <v>951</v>
      </c>
      <c r="D7" s="180" t="s">
        <v>538</v>
      </c>
      <c r="E7" s="180" t="s">
        <v>539</v>
      </c>
      <c r="F7" s="165">
        <v>3</v>
      </c>
      <c r="G7" s="186">
        <v>44287</v>
      </c>
      <c r="H7" s="186">
        <v>44560</v>
      </c>
      <c r="I7" s="22">
        <f t="shared" si="0"/>
        <v>0</v>
      </c>
      <c r="J7" s="174">
        <v>0</v>
      </c>
      <c r="K7" s="174">
        <v>0</v>
      </c>
      <c r="L7" s="170"/>
      <c r="M7" s="164"/>
      <c r="N7" s="173">
        <f t="shared" si="1"/>
        <v>0</v>
      </c>
      <c r="O7" s="187" t="s">
        <v>540</v>
      </c>
      <c r="P7" s="24" t="s">
        <v>541</v>
      </c>
      <c r="Q7" s="91" t="s">
        <v>542</v>
      </c>
      <c r="R7" s="176"/>
      <c r="S7" s="174">
        <v>0</v>
      </c>
      <c r="T7" s="174">
        <v>0</v>
      </c>
      <c r="U7" s="174" t="s">
        <v>82</v>
      </c>
      <c r="V7" s="170">
        <v>0</v>
      </c>
      <c r="W7" s="170">
        <v>0</v>
      </c>
      <c r="X7" s="91" t="s">
        <v>82</v>
      </c>
      <c r="Y7" s="170"/>
      <c r="Z7" s="170"/>
      <c r="AA7" s="91"/>
      <c r="AB7" s="164"/>
      <c r="AC7" s="164"/>
      <c r="AD7" s="164"/>
    </row>
    <row r="8" spans="1:30" s="163" customFormat="1" ht="102">
      <c r="A8" s="164" t="s">
        <v>518</v>
      </c>
      <c r="B8" s="184" t="s">
        <v>532</v>
      </c>
      <c r="C8" s="165" t="s">
        <v>949</v>
      </c>
      <c r="D8" s="180" t="s">
        <v>543</v>
      </c>
      <c r="E8" s="180" t="s">
        <v>544</v>
      </c>
      <c r="F8" s="165">
        <v>7</v>
      </c>
      <c r="G8" s="186">
        <v>44197</v>
      </c>
      <c r="H8" s="186">
        <v>44560</v>
      </c>
      <c r="I8" s="22">
        <f t="shared" si="0"/>
        <v>8</v>
      </c>
      <c r="J8" s="174">
        <v>0</v>
      </c>
      <c r="K8" s="174">
        <v>1</v>
      </c>
      <c r="L8" s="170">
        <v>7</v>
      </c>
      <c r="M8" s="164"/>
      <c r="N8" s="173" t="s">
        <v>531</v>
      </c>
      <c r="O8" s="187" t="s">
        <v>545</v>
      </c>
      <c r="P8" s="24" t="s">
        <v>546</v>
      </c>
      <c r="Q8" s="91" t="s">
        <v>547</v>
      </c>
      <c r="R8" s="176"/>
      <c r="S8" s="174">
        <v>0</v>
      </c>
      <c r="T8" s="174">
        <v>0</v>
      </c>
      <c r="U8" s="174" t="s">
        <v>82</v>
      </c>
      <c r="V8" s="170">
        <v>0</v>
      </c>
      <c r="W8" s="170">
        <v>0</v>
      </c>
      <c r="X8" s="91" t="s">
        <v>82</v>
      </c>
      <c r="Y8" s="170">
        <v>117</v>
      </c>
      <c r="Z8" s="170"/>
      <c r="AA8" s="91"/>
      <c r="AB8" s="164"/>
      <c r="AC8" s="164"/>
      <c r="AD8" s="164"/>
    </row>
    <row r="9" spans="1:30" s="163" customFormat="1" ht="76.5">
      <c r="A9" s="164" t="s">
        <v>548</v>
      </c>
      <c r="B9" s="91" t="s">
        <v>550</v>
      </c>
      <c r="C9" s="165" t="s">
        <v>953</v>
      </c>
      <c r="D9" s="91" t="s">
        <v>552</v>
      </c>
      <c r="E9" s="91" t="s">
        <v>553</v>
      </c>
      <c r="F9" s="170">
        <v>1</v>
      </c>
      <c r="G9" s="190">
        <v>44348</v>
      </c>
      <c r="H9" s="190">
        <v>44560</v>
      </c>
      <c r="I9" s="22">
        <f t="shared" ref="I9:I10" si="2">+J9+K9+L9+M9</f>
        <v>1</v>
      </c>
      <c r="J9" s="170">
        <v>0</v>
      </c>
      <c r="K9" s="174">
        <v>0</v>
      </c>
      <c r="L9" s="181">
        <v>1</v>
      </c>
      <c r="M9" s="170">
        <v>0</v>
      </c>
      <c r="N9" s="173">
        <f t="shared" ref="N9:N11" si="3">I9/F9</f>
        <v>1</v>
      </c>
      <c r="O9" s="90" t="s">
        <v>549</v>
      </c>
      <c r="P9" s="91" t="s">
        <v>551</v>
      </c>
      <c r="Q9" s="91" t="s">
        <v>554</v>
      </c>
      <c r="R9" s="91" t="s">
        <v>80</v>
      </c>
      <c r="S9" s="170">
        <v>0</v>
      </c>
      <c r="T9" s="170">
        <v>0</v>
      </c>
      <c r="U9" s="170"/>
      <c r="V9" s="170">
        <v>0</v>
      </c>
      <c r="W9" s="170">
        <v>0</v>
      </c>
      <c r="X9" s="170" t="s">
        <v>952</v>
      </c>
      <c r="Y9" s="170"/>
      <c r="Z9" s="170"/>
      <c r="AA9" s="164"/>
      <c r="AB9" s="170"/>
      <c r="AC9" s="170"/>
      <c r="AD9" s="91"/>
    </row>
    <row r="10" spans="1:30" s="163" customFormat="1" ht="409.5">
      <c r="A10" s="164" t="s">
        <v>555</v>
      </c>
      <c r="B10" s="91" t="s">
        <v>556</v>
      </c>
      <c r="C10" s="165" t="s">
        <v>954</v>
      </c>
      <c r="D10" s="92" t="s">
        <v>558</v>
      </c>
      <c r="E10" s="33" t="s">
        <v>559</v>
      </c>
      <c r="F10" s="189">
        <v>0.6</v>
      </c>
      <c r="G10" s="193">
        <v>44409</v>
      </c>
      <c r="H10" s="193">
        <v>44533</v>
      </c>
      <c r="I10" s="22">
        <f t="shared" si="2"/>
        <v>234</v>
      </c>
      <c r="J10" s="175">
        <v>0</v>
      </c>
      <c r="K10" s="175">
        <v>0</v>
      </c>
      <c r="L10" s="196">
        <v>233</v>
      </c>
      <c r="M10" s="197">
        <v>1</v>
      </c>
      <c r="N10" s="197">
        <v>1</v>
      </c>
      <c r="O10" s="94" t="s">
        <v>557</v>
      </c>
      <c r="P10" s="179" t="s">
        <v>560</v>
      </c>
      <c r="Q10" s="179" t="s">
        <v>561</v>
      </c>
      <c r="R10" s="24" t="s">
        <v>562</v>
      </c>
      <c r="S10" s="192">
        <v>0</v>
      </c>
      <c r="T10" s="192">
        <v>0</v>
      </c>
      <c r="U10" s="192"/>
      <c r="V10" s="192">
        <v>0</v>
      </c>
      <c r="W10" s="192">
        <v>0</v>
      </c>
      <c r="X10" s="192" t="s">
        <v>82</v>
      </c>
      <c r="Y10" s="192">
        <v>0</v>
      </c>
      <c r="Z10" s="192">
        <v>0</v>
      </c>
      <c r="AA10" s="164"/>
      <c r="AB10" s="174">
        <v>489</v>
      </c>
      <c r="AC10" s="192">
        <v>0</v>
      </c>
      <c r="AD10" s="194" t="s">
        <v>955</v>
      </c>
    </row>
    <row r="11" spans="1:30" s="163" customFormat="1" ht="409.5">
      <c r="A11" s="164" t="s">
        <v>555</v>
      </c>
      <c r="B11" s="91" t="s">
        <v>556</v>
      </c>
      <c r="C11" s="165" t="s">
        <v>949</v>
      </c>
      <c r="D11" s="95" t="s">
        <v>563</v>
      </c>
      <c r="E11" s="92" t="s">
        <v>564</v>
      </c>
      <c r="F11" s="189">
        <v>1</v>
      </c>
      <c r="G11" s="193">
        <v>44290</v>
      </c>
      <c r="H11" s="193">
        <v>44531</v>
      </c>
      <c r="I11" s="198">
        <v>1</v>
      </c>
      <c r="J11" s="175">
        <v>0</v>
      </c>
      <c r="K11" s="175">
        <v>1307</v>
      </c>
      <c r="L11" s="199">
        <v>1</v>
      </c>
      <c r="M11" s="197">
        <v>1</v>
      </c>
      <c r="N11" s="173">
        <f t="shared" si="3"/>
        <v>1</v>
      </c>
      <c r="O11" s="94" t="s">
        <v>557</v>
      </c>
      <c r="P11" s="179" t="s">
        <v>565</v>
      </c>
      <c r="Q11" s="179" t="s">
        <v>566</v>
      </c>
      <c r="R11" s="200" t="s">
        <v>956</v>
      </c>
      <c r="S11" s="192">
        <v>0</v>
      </c>
      <c r="T11" s="192">
        <v>0</v>
      </c>
      <c r="U11" s="192" t="s">
        <v>82</v>
      </c>
      <c r="V11" s="192">
        <v>13070</v>
      </c>
      <c r="W11" s="192">
        <v>0</v>
      </c>
      <c r="X11" s="192" t="s">
        <v>82</v>
      </c>
      <c r="Y11" s="192">
        <v>13070</v>
      </c>
      <c r="Z11" s="192">
        <v>0</v>
      </c>
      <c r="AA11" s="164"/>
      <c r="AB11" s="201">
        <v>18916</v>
      </c>
      <c r="AC11" s="202">
        <v>0</v>
      </c>
      <c r="AD11" s="203" t="s">
        <v>957</v>
      </c>
    </row>
    <row r="12" spans="1:30" s="163" customFormat="1" ht="409.5">
      <c r="A12" s="164" t="s">
        <v>555</v>
      </c>
      <c r="B12" s="92" t="s">
        <v>556</v>
      </c>
      <c r="C12" s="165" t="s">
        <v>949</v>
      </c>
      <c r="D12" s="95" t="s">
        <v>568</v>
      </c>
      <c r="E12" s="93" t="s">
        <v>569</v>
      </c>
      <c r="F12" s="172">
        <v>4</v>
      </c>
      <c r="G12" s="193">
        <v>44290</v>
      </c>
      <c r="H12" s="193">
        <v>44531</v>
      </c>
      <c r="I12" s="22">
        <f>+J12+K12+L12+M12</f>
        <v>4</v>
      </c>
      <c r="J12" s="175">
        <v>0</v>
      </c>
      <c r="K12" s="175">
        <v>4</v>
      </c>
      <c r="L12" s="192">
        <v>0</v>
      </c>
      <c r="M12" s="191"/>
      <c r="N12" s="173">
        <f>I12/F12</f>
        <v>1</v>
      </c>
      <c r="O12" s="94" t="s">
        <v>567</v>
      </c>
      <c r="P12" s="179" t="s">
        <v>958</v>
      </c>
      <c r="Q12" s="179" t="s">
        <v>959</v>
      </c>
      <c r="R12" s="179" t="s">
        <v>570</v>
      </c>
      <c r="S12" s="192">
        <v>0</v>
      </c>
      <c r="T12" s="192">
        <v>0</v>
      </c>
      <c r="U12" s="192" t="s">
        <v>82</v>
      </c>
      <c r="V12" s="192">
        <v>26</v>
      </c>
      <c r="W12" s="192">
        <v>0</v>
      </c>
      <c r="X12" s="192" t="s">
        <v>82</v>
      </c>
      <c r="Y12" s="192">
        <v>26</v>
      </c>
      <c r="Z12" s="192">
        <v>0</v>
      </c>
      <c r="AA12" s="164"/>
      <c r="AB12" s="192">
        <v>298</v>
      </c>
      <c r="AC12" s="192">
        <v>285</v>
      </c>
      <c r="AD12" s="194" t="s">
        <v>960</v>
      </c>
    </row>
    <row r="13" spans="1:30" s="37" customFormat="1" ht="178.5">
      <c r="A13" s="211" t="s">
        <v>572</v>
      </c>
      <c r="B13" s="86" t="s">
        <v>574</v>
      </c>
      <c r="C13" s="165" t="s">
        <v>946</v>
      </c>
      <c r="D13" s="87" t="s">
        <v>575</v>
      </c>
      <c r="E13" s="87" t="s">
        <v>576</v>
      </c>
      <c r="F13" s="166">
        <v>1</v>
      </c>
      <c r="G13" s="167">
        <v>44348</v>
      </c>
      <c r="H13" s="167">
        <v>44348</v>
      </c>
      <c r="I13" s="22">
        <f t="shared" ref="I13:I16" si="4">+J13+K13+L13+M13</f>
        <v>3</v>
      </c>
      <c r="J13" s="170">
        <v>0</v>
      </c>
      <c r="K13" s="183">
        <v>1</v>
      </c>
      <c r="L13" s="178">
        <v>1</v>
      </c>
      <c r="M13" s="212">
        <v>1</v>
      </c>
      <c r="N13" s="169" t="s">
        <v>531</v>
      </c>
      <c r="O13" s="90"/>
      <c r="P13" s="91" t="s">
        <v>577</v>
      </c>
      <c r="Q13" s="91" t="s">
        <v>578</v>
      </c>
      <c r="R13" s="171" t="s">
        <v>579</v>
      </c>
      <c r="S13" s="170">
        <v>0</v>
      </c>
      <c r="T13" s="170">
        <v>0</v>
      </c>
      <c r="U13" s="170" t="s">
        <v>961</v>
      </c>
      <c r="V13" s="170">
        <v>0</v>
      </c>
      <c r="W13" s="170">
        <v>0</v>
      </c>
      <c r="X13" s="91" t="s">
        <v>962</v>
      </c>
      <c r="Y13" s="172">
        <v>0</v>
      </c>
      <c r="Z13" s="172">
        <v>0</v>
      </c>
      <c r="AA13" s="91" t="s">
        <v>962</v>
      </c>
      <c r="AB13" s="147">
        <v>0</v>
      </c>
      <c r="AC13" s="145">
        <v>0</v>
      </c>
      <c r="AD13" s="31" t="s">
        <v>963</v>
      </c>
    </row>
    <row r="14" spans="1:30" s="37" customFormat="1" ht="191.25">
      <c r="A14" s="211" t="s">
        <v>572</v>
      </c>
      <c r="B14" s="86" t="s">
        <v>580</v>
      </c>
      <c r="C14" s="165" t="s">
        <v>946</v>
      </c>
      <c r="D14" s="87" t="s">
        <v>582</v>
      </c>
      <c r="E14" s="87" t="s">
        <v>583</v>
      </c>
      <c r="F14" s="166">
        <v>1</v>
      </c>
      <c r="G14" s="167">
        <v>44348</v>
      </c>
      <c r="H14" s="167">
        <v>44561</v>
      </c>
      <c r="I14" s="22">
        <f t="shared" si="4"/>
        <v>1</v>
      </c>
      <c r="J14" s="170">
        <v>0</v>
      </c>
      <c r="K14" s="170">
        <v>0</v>
      </c>
      <c r="L14" s="170">
        <v>0</v>
      </c>
      <c r="M14" s="147">
        <v>1</v>
      </c>
      <c r="N14" s="169">
        <f t="shared" ref="N14:N16" si="5">I14/F14</f>
        <v>1</v>
      </c>
      <c r="O14" s="90" t="s">
        <v>581</v>
      </c>
      <c r="P14" s="91" t="s">
        <v>584</v>
      </c>
      <c r="Q14" s="91" t="s">
        <v>585</v>
      </c>
      <c r="R14" s="171" t="s">
        <v>586</v>
      </c>
      <c r="S14" s="170">
        <v>0</v>
      </c>
      <c r="T14" s="170">
        <v>0</v>
      </c>
      <c r="U14" s="170" t="s">
        <v>581</v>
      </c>
      <c r="V14" s="170">
        <v>0</v>
      </c>
      <c r="W14" s="170">
        <v>0</v>
      </c>
      <c r="X14" s="91" t="s">
        <v>80</v>
      </c>
      <c r="Y14" s="91">
        <v>0</v>
      </c>
      <c r="Z14" s="91">
        <v>0</v>
      </c>
      <c r="AA14" s="91" t="s">
        <v>82</v>
      </c>
      <c r="AB14" s="20">
        <v>0</v>
      </c>
      <c r="AC14" s="145">
        <v>0</v>
      </c>
      <c r="AD14" s="31" t="s">
        <v>964</v>
      </c>
    </row>
    <row r="15" spans="1:30" s="37" customFormat="1" ht="51">
      <c r="A15" s="211" t="s">
        <v>587</v>
      </c>
      <c r="B15" s="91" t="s">
        <v>588</v>
      </c>
      <c r="C15" s="165" t="s">
        <v>947</v>
      </c>
      <c r="D15" s="180" t="s">
        <v>589</v>
      </c>
      <c r="E15" s="180" t="s">
        <v>590</v>
      </c>
      <c r="F15" s="165">
        <v>4</v>
      </c>
      <c r="G15" s="186">
        <v>44287</v>
      </c>
      <c r="H15" s="186">
        <v>44531</v>
      </c>
      <c r="I15" s="22">
        <f>SUM(J15:M15)</f>
        <v>4</v>
      </c>
      <c r="J15" s="170">
        <v>0</v>
      </c>
      <c r="K15" s="170">
        <v>2</v>
      </c>
      <c r="L15" s="19">
        <v>1</v>
      </c>
      <c r="M15" s="213">
        <v>1</v>
      </c>
      <c r="N15" s="169">
        <f t="shared" si="5"/>
        <v>1</v>
      </c>
      <c r="O15" s="90" t="s">
        <v>591</v>
      </c>
      <c r="P15" s="91" t="s">
        <v>592</v>
      </c>
      <c r="Q15" s="7" t="s">
        <v>593</v>
      </c>
      <c r="R15" s="91" t="s">
        <v>594</v>
      </c>
      <c r="S15" s="170">
        <v>0</v>
      </c>
      <c r="T15" s="170">
        <v>0</v>
      </c>
      <c r="U15" s="19"/>
      <c r="V15" s="170">
        <v>0</v>
      </c>
      <c r="W15" s="170">
        <v>0</v>
      </c>
      <c r="X15" s="91" t="s">
        <v>82</v>
      </c>
      <c r="Y15" s="19">
        <v>0</v>
      </c>
      <c r="Z15" s="19">
        <v>0</v>
      </c>
      <c r="AA15" s="21"/>
      <c r="AB15" s="170">
        <v>0</v>
      </c>
      <c r="AC15" s="170">
        <v>0</v>
      </c>
      <c r="AD15" s="92" t="s">
        <v>82</v>
      </c>
    </row>
    <row r="16" spans="1:30" s="37" customFormat="1" ht="102">
      <c r="A16" s="211" t="s">
        <v>587</v>
      </c>
      <c r="B16" s="91" t="s">
        <v>588</v>
      </c>
      <c r="C16" s="165" t="s">
        <v>947</v>
      </c>
      <c r="D16" s="180" t="s">
        <v>595</v>
      </c>
      <c r="E16" s="180" t="s">
        <v>596</v>
      </c>
      <c r="F16" s="165">
        <v>1</v>
      </c>
      <c r="G16" s="186">
        <v>43983</v>
      </c>
      <c r="H16" s="186">
        <v>44470</v>
      </c>
      <c r="I16" s="22">
        <f t="shared" si="4"/>
        <v>1</v>
      </c>
      <c r="J16" s="170">
        <v>0</v>
      </c>
      <c r="K16" s="170">
        <v>1</v>
      </c>
      <c r="L16" s="150">
        <v>0</v>
      </c>
      <c r="M16" s="170">
        <v>0</v>
      </c>
      <c r="N16" s="169">
        <f t="shared" si="5"/>
        <v>1</v>
      </c>
      <c r="O16" s="90" t="s">
        <v>591</v>
      </c>
      <c r="P16" s="91" t="s">
        <v>597</v>
      </c>
      <c r="Q16" s="7" t="s">
        <v>598</v>
      </c>
      <c r="R16" s="91" t="s">
        <v>599</v>
      </c>
      <c r="S16" s="170">
        <v>0</v>
      </c>
      <c r="T16" s="170">
        <v>0</v>
      </c>
      <c r="U16" s="19"/>
      <c r="V16" s="170">
        <v>0</v>
      </c>
      <c r="W16" s="170">
        <v>0</v>
      </c>
      <c r="X16" s="91" t="s">
        <v>82</v>
      </c>
      <c r="Y16" s="19">
        <v>0</v>
      </c>
      <c r="Z16" s="19">
        <v>0</v>
      </c>
      <c r="AA16" s="21"/>
      <c r="AB16" s="170">
        <v>0</v>
      </c>
      <c r="AC16" s="170">
        <v>0</v>
      </c>
      <c r="AD16" s="92" t="s">
        <v>82</v>
      </c>
    </row>
    <row r="17" spans="1:30" s="37" customFormat="1" ht="409.5">
      <c r="A17" s="211" t="s">
        <v>601</v>
      </c>
      <c r="B17" s="87" t="s">
        <v>602</v>
      </c>
      <c r="C17" s="165" t="s">
        <v>949</v>
      </c>
      <c r="D17" s="97" t="s">
        <v>603</v>
      </c>
      <c r="E17" s="87" t="s">
        <v>604</v>
      </c>
      <c r="F17" s="166">
        <v>30</v>
      </c>
      <c r="G17" s="167">
        <v>44317</v>
      </c>
      <c r="H17" s="167">
        <v>44561</v>
      </c>
      <c r="I17" s="182">
        <v>181</v>
      </c>
      <c r="J17" s="170">
        <v>0</v>
      </c>
      <c r="K17" s="170">
        <v>19</v>
      </c>
      <c r="L17" s="19">
        <v>51</v>
      </c>
      <c r="M17" s="214">
        <v>166</v>
      </c>
      <c r="N17" s="169">
        <f t="shared" ref="N17:N18" si="6">I17/F17</f>
        <v>6.0333333333333332</v>
      </c>
      <c r="O17" s="90" t="s">
        <v>605</v>
      </c>
      <c r="P17" s="91" t="s">
        <v>606</v>
      </c>
      <c r="Q17" s="215" t="s">
        <v>607</v>
      </c>
      <c r="R17" s="7" t="s">
        <v>608</v>
      </c>
      <c r="S17" s="19"/>
      <c r="T17" s="19"/>
      <c r="U17" s="19"/>
      <c r="V17" s="170">
        <v>19</v>
      </c>
      <c r="W17" s="170">
        <v>0</v>
      </c>
      <c r="X17" s="92" t="s">
        <v>966</v>
      </c>
      <c r="Y17" s="170">
        <v>51</v>
      </c>
      <c r="Z17" s="170">
        <v>0</v>
      </c>
      <c r="AA17" s="170" t="s">
        <v>331</v>
      </c>
      <c r="AB17" s="207" t="s">
        <v>967</v>
      </c>
      <c r="AC17" s="216">
        <v>0</v>
      </c>
      <c r="AD17" s="207" t="s">
        <v>968</v>
      </c>
    </row>
    <row r="18" spans="1:30" s="37" customFormat="1" ht="409.5">
      <c r="A18" s="211" t="s">
        <v>601</v>
      </c>
      <c r="B18" s="87" t="s">
        <v>602</v>
      </c>
      <c r="C18" s="165" t="s">
        <v>969</v>
      </c>
      <c r="D18" s="87" t="s">
        <v>609</v>
      </c>
      <c r="E18" s="87" t="s">
        <v>610</v>
      </c>
      <c r="F18" s="166">
        <v>100</v>
      </c>
      <c r="G18" s="167">
        <v>44317</v>
      </c>
      <c r="H18" s="167">
        <v>44561</v>
      </c>
      <c r="I18" s="182">
        <f t="shared" ref="I18" si="7">+J18+K18+L18+M18</f>
        <v>187</v>
      </c>
      <c r="J18" s="170">
        <v>0</v>
      </c>
      <c r="K18" s="170">
        <v>8</v>
      </c>
      <c r="L18" s="19">
        <v>27</v>
      </c>
      <c r="M18" s="214">
        <v>152</v>
      </c>
      <c r="N18" s="169">
        <f t="shared" si="6"/>
        <v>1.87</v>
      </c>
      <c r="O18" s="90" t="s">
        <v>605</v>
      </c>
      <c r="P18" s="91" t="s">
        <v>611</v>
      </c>
      <c r="Q18" s="91" t="s">
        <v>612</v>
      </c>
      <c r="R18" s="7" t="s">
        <v>613</v>
      </c>
      <c r="S18" s="19"/>
      <c r="T18" s="19"/>
      <c r="U18" s="19"/>
      <c r="V18" s="170">
        <v>8</v>
      </c>
      <c r="W18" s="170">
        <v>0</v>
      </c>
      <c r="X18" s="92" t="s">
        <v>970</v>
      </c>
      <c r="Y18" s="170">
        <v>27</v>
      </c>
      <c r="Z18" s="170">
        <v>0</v>
      </c>
      <c r="AA18" s="217" t="s">
        <v>971</v>
      </c>
      <c r="AB18" s="218" t="s">
        <v>972</v>
      </c>
      <c r="AC18" s="219">
        <v>0</v>
      </c>
      <c r="AD18" s="207" t="s">
        <v>968</v>
      </c>
    </row>
    <row r="19" spans="1:30">
      <c r="V19" s="152" t="s">
        <v>973</v>
      </c>
    </row>
  </sheetData>
  <autoFilter ref="A3:AD19" xr:uid="{4F2D9A4E-09AA-41BA-8EC1-F7DAECFBD2A6}"/>
  <mergeCells count="6">
    <mergeCell ref="AB2:AD2"/>
    <mergeCell ref="J2:M2"/>
    <mergeCell ref="O2:R2"/>
    <mergeCell ref="S2:U2"/>
    <mergeCell ref="V2:X2"/>
    <mergeCell ref="Y2:AA2"/>
  </mergeCells>
  <conditionalFormatting sqref="C4:C14 C17:C18">
    <cfRule type="cellIs" dxfId="42" priority="16" operator="equal">
      <formula>"Error"</formula>
    </cfRule>
    <cfRule type="cellIs" dxfId="41" priority="17" operator="equal">
      <formula>"Error"</formula>
    </cfRule>
  </conditionalFormatting>
  <conditionalFormatting sqref="C15:H16">
    <cfRule type="cellIs" dxfId="40" priority="26" operator="equal">
      <formula>"Error"</formula>
    </cfRule>
    <cfRule type="cellIs" dxfId="39" priority="27" operator="equal">
      <formula>"Error"</formula>
    </cfRule>
  </conditionalFormatting>
  <dataValidations count="1">
    <dataValidation type="list" allowBlank="1" showInputMessage="1" showErrorMessage="1" sqref="B10:B18 B4:B8" xr:uid="{60410B22-8040-41C6-9067-F7DA669A49D9}">
      <formula1>INDIRECT($B$3)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65157-5233-4D6A-A2D2-555C387C037B}">
  <dimension ref="A1:AV65"/>
  <sheetViews>
    <sheetView topLeftCell="AK1" zoomScale="40" zoomScaleNormal="40" workbookViewId="0">
      <selection activeCell="AE8" sqref="AE8"/>
    </sheetView>
  </sheetViews>
  <sheetFormatPr baseColWidth="10" defaultColWidth="9.140625" defaultRowHeight="12.75"/>
  <cols>
    <col min="1" max="1" width="4.42578125" style="148" bestFit="1" customWidth="1"/>
    <col min="2" max="2" width="32.140625" style="148" customWidth="1"/>
    <col min="3" max="3" width="27.7109375" style="148" customWidth="1"/>
    <col min="4" max="4" width="19" style="85" customWidth="1"/>
    <col min="5" max="5" width="20.140625" style="85" customWidth="1"/>
    <col min="6" max="7" width="11.42578125" style="37" customWidth="1"/>
    <col min="8" max="9" width="11.42578125" style="37" hidden="1" customWidth="1"/>
    <col min="10" max="10" width="10" style="13" customWidth="1"/>
    <col min="11" max="11" width="10.7109375" style="13" customWidth="1"/>
    <col min="12" max="12" width="11.42578125" style="37" customWidth="1"/>
    <col min="13" max="14" width="12.28515625" style="37" customWidth="1"/>
    <col min="15" max="15" width="15.7109375" style="37" hidden="1" customWidth="1"/>
    <col min="16" max="16" width="18.42578125" style="37" hidden="1" customWidth="1"/>
    <col min="17" max="17" width="12.7109375" style="37" hidden="1" customWidth="1"/>
    <col min="18" max="18" width="11.42578125" style="37" hidden="1" customWidth="1"/>
    <col min="19" max="22" width="11.42578125" style="37" customWidth="1"/>
    <col min="23" max="23" width="12" style="37" customWidth="1"/>
    <col min="24" max="24" width="11.42578125" style="37" customWidth="1"/>
    <col min="25" max="26" width="11.42578125" style="148" customWidth="1"/>
    <col min="27" max="27" width="11.42578125" style="37" customWidth="1"/>
    <col min="28" max="28" width="13.7109375" style="37" customWidth="1"/>
    <col min="29" max="29" width="11.7109375" style="37" customWidth="1"/>
    <col min="30" max="30" width="14" style="151" customWidth="1"/>
    <col min="31" max="32" width="49.140625" style="148" customWidth="1"/>
    <col min="33" max="33" width="49.140625" style="37" customWidth="1"/>
    <col min="34" max="34" width="74.140625" style="37" customWidth="1"/>
    <col min="35" max="36" width="50.28515625" style="148" customWidth="1"/>
    <col min="37" max="37" width="50.28515625" style="37" customWidth="1"/>
    <col min="38" max="38" width="46.7109375" style="37" customWidth="1"/>
    <col min="39" max="39" width="24" style="148" customWidth="1"/>
    <col min="40" max="40" width="22.85546875" style="148" customWidth="1"/>
    <col min="41" max="42" width="22.85546875" style="37" customWidth="1"/>
    <col min="43" max="44" width="36" style="148" customWidth="1"/>
    <col min="45" max="45" width="36" style="37" customWidth="1"/>
    <col min="46" max="47" width="46.7109375" style="37" customWidth="1"/>
    <col min="48" max="16384" width="9.140625" style="148"/>
  </cols>
  <sheetData>
    <row r="1" spans="1:47" s="16" customFormat="1" ht="14.1" customHeight="1" thickBot="1">
      <c r="A1" s="934"/>
      <c r="B1" s="934" t="s">
        <v>614</v>
      </c>
      <c r="C1" s="935" t="s">
        <v>410</v>
      </c>
      <c r="D1" s="935"/>
      <c r="E1" s="935"/>
      <c r="F1" s="936"/>
      <c r="G1" s="935"/>
      <c r="H1" s="935"/>
      <c r="I1" s="935"/>
      <c r="J1" s="937" t="s">
        <v>30</v>
      </c>
      <c r="K1" s="937"/>
      <c r="L1" s="936"/>
      <c r="M1" s="953" t="s">
        <v>32</v>
      </c>
      <c r="N1" s="954" t="s">
        <v>33</v>
      </c>
      <c r="O1" s="955"/>
      <c r="P1" s="955"/>
      <c r="Q1" s="955"/>
      <c r="R1" s="955"/>
      <c r="S1" s="935" t="s">
        <v>34</v>
      </c>
      <c r="T1" s="935"/>
      <c r="U1" s="935"/>
      <c r="V1" s="935"/>
      <c r="W1" s="935"/>
      <c r="X1" s="956"/>
      <c r="Y1" s="941" t="s">
        <v>615</v>
      </c>
      <c r="Z1" s="942"/>
      <c r="AA1" s="942"/>
      <c r="AB1" s="942"/>
      <c r="AC1" s="942"/>
      <c r="AD1" s="943"/>
      <c r="AE1" s="944"/>
      <c r="AF1" s="944"/>
      <c r="AG1" s="944"/>
      <c r="AH1" s="944"/>
      <c r="AI1" s="944"/>
      <c r="AJ1" s="944"/>
      <c r="AK1" s="944"/>
      <c r="AL1" s="944"/>
      <c r="AM1" s="944"/>
      <c r="AN1" s="944"/>
      <c r="AO1" s="944"/>
      <c r="AP1" s="944"/>
      <c r="AQ1" s="944"/>
      <c r="AR1" s="944"/>
      <c r="AS1" s="944"/>
      <c r="AT1" s="944"/>
      <c r="AU1" s="945"/>
    </row>
    <row r="2" spans="1:47" s="16" customFormat="1" ht="14.1" customHeight="1" thickBot="1">
      <c r="A2" s="934"/>
      <c r="B2" s="934"/>
      <c r="C2" s="946" t="s">
        <v>36</v>
      </c>
      <c r="D2" s="946" t="s">
        <v>37</v>
      </c>
      <c r="E2" s="948" t="s">
        <v>38</v>
      </c>
      <c r="F2" s="99" t="s">
        <v>616</v>
      </c>
      <c r="G2" s="950" t="s">
        <v>40</v>
      </c>
      <c r="H2" s="939" t="s">
        <v>41</v>
      </c>
      <c r="I2" s="940"/>
      <c r="J2" s="938"/>
      <c r="K2" s="938"/>
      <c r="L2" s="952"/>
      <c r="M2" s="954"/>
      <c r="N2" s="954"/>
      <c r="O2" s="957">
        <v>2022</v>
      </c>
      <c r="P2" s="958"/>
      <c r="Q2" s="958"/>
      <c r="R2" s="959"/>
      <c r="S2" s="960" t="s">
        <v>42</v>
      </c>
      <c r="T2" s="950" t="s">
        <v>43</v>
      </c>
      <c r="U2" s="946" t="s">
        <v>44</v>
      </c>
      <c r="V2" s="946" t="s">
        <v>45</v>
      </c>
      <c r="W2" s="946" t="s">
        <v>46</v>
      </c>
      <c r="X2" s="953" t="s">
        <v>47</v>
      </c>
      <c r="Y2" s="965" t="s">
        <v>617</v>
      </c>
      <c r="Z2" s="966"/>
      <c r="AA2" s="966"/>
      <c r="AB2" s="966"/>
      <c r="AC2" s="101"/>
      <c r="AD2" s="102"/>
      <c r="AE2" s="967" t="s">
        <v>618</v>
      </c>
      <c r="AF2" s="967"/>
      <c r="AG2" s="967"/>
      <c r="AH2" s="968"/>
      <c r="AI2" s="969" t="s">
        <v>619</v>
      </c>
      <c r="AJ2" s="967"/>
      <c r="AK2" s="967"/>
      <c r="AL2" s="968"/>
      <c r="AM2" s="969" t="s">
        <v>620</v>
      </c>
      <c r="AN2" s="967"/>
      <c r="AO2" s="967"/>
      <c r="AP2" s="968"/>
      <c r="AQ2" s="970" t="s">
        <v>621</v>
      </c>
      <c r="AR2" s="971"/>
      <c r="AS2" s="971"/>
      <c r="AT2" s="972"/>
      <c r="AU2" s="962" t="s">
        <v>53</v>
      </c>
    </row>
    <row r="3" spans="1:47" s="16" customFormat="1" ht="51.75" thickBot="1">
      <c r="A3" s="934"/>
      <c r="B3" s="934"/>
      <c r="C3" s="947"/>
      <c r="D3" s="947"/>
      <c r="E3" s="949"/>
      <c r="F3" s="103" t="s">
        <v>616</v>
      </c>
      <c r="G3" s="951"/>
      <c r="H3" s="104" t="s">
        <v>58</v>
      </c>
      <c r="I3" s="105" t="s">
        <v>59</v>
      </c>
      <c r="J3" s="106" t="s">
        <v>60</v>
      </c>
      <c r="K3" s="106" t="s">
        <v>61</v>
      </c>
      <c r="L3" s="107" t="s">
        <v>64</v>
      </c>
      <c r="M3" s="947"/>
      <c r="N3" s="947"/>
      <c r="O3" s="104" t="s">
        <v>73</v>
      </c>
      <c r="P3" s="104" t="s">
        <v>74</v>
      </c>
      <c r="Q3" s="104" t="s">
        <v>75</v>
      </c>
      <c r="R3" s="104" t="s">
        <v>76</v>
      </c>
      <c r="S3" s="961"/>
      <c r="T3" s="951"/>
      <c r="U3" s="947"/>
      <c r="V3" s="947"/>
      <c r="W3" s="947"/>
      <c r="X3" s="964"/>
      <c r="Y3" s="108" t="s">
        <v>54</v>
      </c>
      <c r="Z3" s="109" t="s">
        <v>55</v>
      </c>
      <c r="AA3" s="109" t="s">
        <v>56</v>
      </c>
      <c r="AB3" s="110" t="s">
        <v>57</v>
      </c>
      <c r="AC3" s="111" t="s">
        <v>622</v>
      </c>
      <c r="AD3" s="112" t="s">
        <v>623</v>
      </c>
      <c r="AE3" s="114" t="s">
        <v>54</v>
      </c>
      <c r="AF3" s="115" t="s">
        <v>55</v>
      </c>
      <c r="AG3" s="115" t="s">
        <v>56</v>
      </c>
      <c r="AH3" s="116" t="s">
        <v>57</v>
      </c>
      <c r="AI3" s="114" t="s">
        <v>54</v>
      </c>
      <c r="AJ3" s="115" t="s">
        <v>55</v>
      </c>
      <c r="AK3" s="115" t="s">
        <v>56</v>
      </c>
      <c r="AL3" s="117" t="s">
        <v>57</v>
      </c>
      <c r="AM3" s="118" t="s">
        <v>54</v>
      </c>
      <c r="AN3" s="113" t="s">
        <v>55</v>
      </c>
      <c r="AO3" s="113" t="s">
        <v>56</v>
      </c>
      <c r="AP3" s="119" t="s">
        <v>57</v>
      </c>
      <c r="AQ3" s="120" t="s">
        <v>54</v>
      </c>
      <c r="AR3" s="121" t="s">
        <v>55</v>
      </c>
      <c r="AS3" s="121" t="s">
        <v>56</v>
      </c>
      <c r="AT3" s="122" t="s">
        <v>57</v>
      </c>
      <c r="AU3" s="963"/>
    </row>
    <row r="4" spans="1:47" s="16" customFormat="1" ht="13.5" customHeight="1" thickBot="1">
      <c r="A4" s="123"/>
      <c r="B4" s="123"/>
      <c r="C4" s="98"/>
      <c r="D4" s="98" t="s">
        <v>37</v>
      </c>
      <c r="E4" s="124" t="s">
        <v>38</v>
      </c>
      <c r="F4" s="123"/>
      <c r="G4" s="123" t="s">
        <v>40</v>
      </c>
      <c r="H4" s="125"/>
      <c r="I4" s="126"/>
      <c r="J4" s="127" t="s">
        <v>60</v>
      </c>
      <c r="K4" s="127" t="s">
        <v>61</v>
      </c>
      <c r="L4" s="123" t="s">
        <v>64</v>
      </c>
      <c r="M4" s="98" t="s">
        <v>32</v>
      </c>
      <c r="N4" s="100" t="s">
        <v>33</v>
      </c>
      <c r="O4" s="128"/>
      <c r="P4" s="128"/>
      <c r="Q4" s="128"/>
      <c r="R4" s="128"/>
      <c r="S4" s="100" t="s">
        <v>42</v>
      </c>
      <c r="T4" s="123" t="s">
        <v>43</v>
      </c>
      <c r="U4" s="98"/>
      <c r="V4" s="98"/>
      <c r="W4" s="98"/>
      <c r="X4" s="124"/>
      <c r="Y4" s="129"/>
      <c r="Z4" s="130"/>
      <c r="AA4" s="130"/>
      <c r="AB4" s="131"/>
      <c r="AC4" s="132"/>
      <c r="AD4" s="133"/>
      <c r="AE4" s="132"/>
      <c r="AF4" s="134"/>
      <c r="AG4" s="134"/>
      <c r="AH4" s="135"/>
      <c r="AI4" s="132"/>
      <c r="AJ4" s="134"/>
      <c r="AK4" s="134"/>
      <c r="AL4" s="136"/>
      <c r="AM4" s="137"/>
      <c r="AN4" s="138"/>
      <c r="AO4" s="138"/>
      <c r="AP4" s="139"/>
      <c r="AQ4" s="140"/>
      <c r="AR4" s="141"/>
      <c r="AS4" s="141"/>
      <c r="AT4" s="142"/>
      <c r="AU4" s="143"/>
    </row>
    <row r="5" spans="1:47" s="37" customFormat="1" ht="180.95" customHeight="1">
      <c r="A5" s="230">
        <v>88</v>
      </c>
      <c r="B5" s="316" t="s">
        <v>95</v>
      </c>
      <c r="C5" s="317" t="s">
        <v>0</v>
      </c>
      <c r="D5" s="318" t="s">
        <v>96</v>
      </c>
      <c r="E5" s="318" t="s">
        <v>97</v>
      </c>
      <c r="F5" s="318" t="s">
        <v>458</v>
      </c>
      <c r="G5" s="316" t="s">
        <v>83</v>
      </c>
      <c r="H5" s="318" t="s">
        <v>82</v>
      </c>
      <c r="I5" s="316" t="s">
        <v>82</v>
      </c>
      <c r="J5" s="319">
        <v>44562</v>
      </c>
      <c r="K5" s="319">
        <v>47848</v>
      </c>
      <c r="L5" s="316">
        <v>1</v>
      </c>
      <c r="M5" s="318">
        <v>5</v>
      </c>
      <c r="N5" s="320" t="s">
        <v>85</v>
      </c>
      <c r="O5" s="321">
        <v>50000000</v>
      </c>
      <c r="P5" s="321">
        <v>50000000</v>
      </c>
      <c r="Q5" s="322" t="s">
        <v>86</v>
      </c>
      <c r="R5" s="323">
        <v>7709</v>
      </c>
      <c r="S5" s="316" t="s">
        <v>98</v>
      </c>
      <c r="T5" s="316" t="s">
        <v>99</v>
      </c>
      <c r="U5" s="324"/>
      <c r="V5" s="21"/>
      <c r="W5" s="316"/>
      <c r="X5" s="325"/>
      <c r="Y5" s="326" t="s">
        <v>87</v>
      </c>
      <c r="Z5" s="20" t="s">
        <v>87</v>
      </c>
      <c r="AA5" s="20" t="s">
        <v>87</v>
      </c>
      <c r="AB5" s="327">
        <v>1</v>
      </c>
      <c r="AC5" s="328">
        <v>1</v>
      </c>
      <c r="AD5" s="329">
        <f t="shared" ref="AD5:AD30" si="0">+AC5/L5</f>
        <v>1</v>
      </c>
      <c r="AE5" s="330" t="s">
        <v>626</v>
      </c>
      <c r="AF5" s="331" t="s">
        <v>627</v>
      </c>
      <c r="AG5" s="17" t="s">
        <v>628</v>
      </c>
      <c r="AH5" s="332" t="s">
        <v>629</v>
      </c>
      <c r="AI5" s="333" t="s">
        <v>90</v>
      </c>
      <c r="AJ5" s="17" t="s">
        <v>630</v>
      </c>
      <c r="AK5" s="17" t="s">
        <v>631</v>
      </c>
      <c r="AL5" s="334" t="s">
        <v>624</v>
      </c>
      <c r="AM5" s="335" t="s">
        <v>632</v>
      </c>
      <c r="AN5" s="335" t="s">
        <v>633</v>
      </c>
      <c r="AO5" s="335">
        <v>0</v>
      </c>
      <c r="AP5" s="336">
        <v>0</v>
      </c>
      <c r="AQ5" s="17" t="s">
        <v>634</v>
      </c>
      <c r="AR5" s="337" t="s">
        <v>635</v>
      </c>
      <c r="AS5" s="335" t="s">
        <v>628</v>
      </c>
      <c r="AT5" s="338" t="s">
        <v>636</v>
      </c>
      <c r="AU5" s="339" t="s">
        <v>87</v>
      </c>
    </row>
    <row r="6" spans="1:47" s="37" customFormat="1" ht="180.95" customHeight="1">
      <c r="A6" s="230">
        <v>89</v>
      </c>
      <c r="B6" s="316" t="s">
        <v>95</v>
      </c>
      <c r="C6" s="340" t="s">
        <v>1</v>
      </c>
      <c r="D6" s="318" t="s">
        <v>106</v>
      </c>
      <c r="E6" s="318" t="s">
        <v>107</v>
      </c>
      <c r="F6" s="318" t="s">
        <v>458</v>
      </c>
      <c r="G6" s="318" t="s">
        <v>83</v>
      </c>
      <c r="H6" s="316" t="s">
        <v>82</v>
      </c>
      <c r="I6" s="316" t="s">
        <v>82</v>
      </c>
      <c r="J6" s="319">
        <v>44562</v>
      </c>
      <c r="K6" s="341">
        <v>47848</v>
      </c>
      <c r="L6" s="318">
        <v>1</v>
      </c>
      <c r="M6" s="318">
        <v>5</v>
      </c>
      <c r="N6" s="320" t="s">
        <v>85</v>
      </c>
      <c r="O6" s="321">
        <v>50000000</v>
      </c>
      <c r="P6" s="321">
        <v>50000000</v>
      </c>
      <c r="Q6" s="342" t="s">
        <v>86</v>
      </c>
      <c r="R6" s="343">
        <v>7709</v>
      </c>
      <c r="S6" s="316" t="s">
        <v>98</v>
      </c>
      <c r="T6" s="316" t="s">
        <v>99</v>
      </c>
      <c r="U6" s="316"/>
      <c r="V6" s="316"/>
      <c r="W6" s="316"/>
      <c r="X6" s="325"/>
      <c r="Y6" s="326" t="s">
        <v>87</v>
      </c>
      <c r="Z6" s="20" t="s">
        <v>87</v>
      </c>
      <c r="AA6" s="20" t="s">
        <v>87</v>
      </c>
      <c r="AB6" s="327">
        <v>1</v>
      </c>
      <c r="AC6" s="328">
        <v>1</v>
      </c>
      <c r="AD6" s="329">
        <f t="shared" si="0"/>
        <v>1</v>
      </c>
      <c r="AE6" s="330" t="s">
        <v>637</v>
      </c>
      <c r="AF6" s="17" t="s">
        <v>638</v>
      </c>
      <c r="AG6" s="17" t="s">
        <v>628</v>
      </c>
      <c r="AH6" s="332" t="s">
        <v>629</v>
      </c>
      <c r="AI6" s="333" t="s">
        <v>639</v>
      </c>
      <c r="AJ6" s="17" t="s">
        <v>640</v>
      </c>
      <c r="AK6" s="17" t="s">
        <v>641</v>
      </c>
      <c r="AL6" s="334" t="s">
        <v>642</v>
      </c>
      <c r="AM6" s="31" t="s">
        <v>330</v>
      </c>
      <c r="AN6" s="31" t="s">
        <v>643</v>
      </c>
      <c r="AO6" s="31">
        <v>0</v>
      </c>
      <c r="AP6" s="344">
        <v>0</v>
      </c>
      <c r="AQ6" s="27" t="s">
        <v>644</v>
      </c>
      <c r="AR6" s="345" t="s">
        <v>645</v>
      </c>
      <c r="AS6" s="31" t="s">
        <v>628</v>
      </c>
      <c r="AT6" s="346" t="s">
        <v>646</v>
      </c>
      <c r="AU6" s="347" t="s">
        <v>87</v>
      </c>
    </row>
    <row r="7" spans="1:47" s="37" customFormat="1" ht="180.95" customHeight="1">
      <c r="A7" s="230">
        <v>90</v>
      </c>
      <c r="B7" s="316" t="s">
        <v>95</v>
      </c>
      <c r="C7" s="348" t="s">
        <v>2</v>
      </c>
      <c r="D7" s="17" t="s">
        <v>113</v>
      </c>
      <c r="E7" s="17" t="s">
        <v>114</v>
      </c>
      <c r="F7" s="17" t="s">
        <v>458</v>
      </c>
      <c r="G7" s="21" t="s">
        <v>83</v>
      </c>
      <c r="H7" s="322">
        <v>1151.3999999999999</v>
      </c>
      <c r="I7" s="19">
        <v>2019</v>
      </c>
      <c r="J7" s="220">
        <v>44044</v>
      </c>
      <c r="K7" s="221">
        <v>47848</v>
      </c>
      <c r="L7" s="322">
        <v>467.50000000000006</v>
      </c>
      <c r="M7" s="322">
        <v>2833</v>
      </c>
      <c r="N7" s="349" t="s">
        <v>85</v>
      </c>
      <c r="O7" s="321">
        <v>2105875886.125</v>
      </c>
      <c r="P7" s="321">
        <v>2105875886.125</v>
      </c>
      <c r="Q7" s="322" t="s">
        <v>86</v>
      </c>
      <c r="R7" s="322">
        <v>7722</v>
      </c>
      <c r="S7" s="19" t="s">
        <v>98</v>
      </c>
      <c r="T7" s="19" t="s">
        <v>115</v>
      </c>
      <c r="U7" s="19" t="s">
        <v>98</v>
      </c>
      <c r="V7" s="19" t="s">
        <v>116</v>
      </c>
      <c r="W7" s="19">
        <v>2976030</v>
      </c>
      <c r="X7" s="350" t="s">
        <v>117</v>
      </c>
      <c r="Y7" s="351" t="s">
        <v>87</v>
      </c>
      <c r="Z7" s="352" t="s">
        <v>87</v>
      </c>
      <c r="AA7" s="352" t="s">
        <v>87</v>
      </c>
      <c r="AB7" s="327">
        <v>694</v>
      </c>
      <c r="AC7" s="326">
        <f>AB7</f>
        <v>694</v>
      </c>
      <c r="AD7" s="329">
        <f t="shared" si="0"/>
        <v>1.4844919786096256</v>
      </c>
      <c r="AE7" s="330" t="s">
        <v>647</v>
      </c>
      <c r="AF7" s="17" t="s">
        <v>648</v>
      </c>
      <c r="AG7" s="17" t="s">
        <v>649</v>
      </c>
      <c r="AH7" s="332" t="s">
        <v>650</v>
      </c>
      <c r="AI7" s="333" t="s">
        <v>651</v>
      </c>
      <c r="AJ7" s="331" t="s">
        <v>652</v>
      </c>
      <c r="AK7" s="17" t="s">
        <v>653</v>
      </c>
      <c r="AL7" s="338" t="s">
        <v>654</v>
      </c>
      <c r="AM7" s="31" t="s">
        <v>655</v>
      </c>
      <c r="AN7" s="31" t="s">
        <v>656</v>
      </c>
      <c r="AO7" s="31" t="s">
        <v>657</v>
      </c>
      <c r="AP7" s="31" t="s">
        <v>658</v>
      </c>
      <c r="AQ7" s="27" t="s">
        <v>659</v>
      </c>
      <c r="AR7" s="31" t="s">
        <v>659</v>
      </c>
      <c r="AS7" s="31" t="s">
        <v>659</v>
      </c>
      <c r="AT7" s="335" t="s">
        <v>659</v>
      </c>
      <c r="AU7" s="17" t="s">
        <v>660</v>
      </c>
    </row>
    <row r="8" spans="1:47" s="37" customFormat="1" ht="180.95" customHeight="1">
      <c r="A8" s="230">
        <v>91</v>
      </c>
      <c r="B8" s="316" t="s">
        <v>95</v>
      </c>
      <c r="C8" s="7" t="s">
        <v>3</v>
      </c>
      <c r="D8" s="348" t="s">
        <v>124</v>
      </c>
      <c r="E8" s="348" t="s">
        <v>125</v>
      </c>
      <c r="F8" s="21" t="s">
        <v>458</v>
      </c>
      <c r="G8" s="19" t="s">
        <v>83</v>
      </c>
      <c r="H8" s="322">
        <v>1421</v>
      </c>
      <c r="I8" s="19">
        <v>2019</v>
      </c>
      <c r="J8" s="220">
        <v>44044</v>
      </c>
      <c r="K8" s="353">
        <v>47848</v>
      </c>
      <c r="L8" s="322">
        <v>537.6</v>
      </c>
      <c r="M8" s="322">
        <v>5450</v>
      </c>
      <c r="N8" s="354" t="s">
        <v>84</v>
      </c>
      <c r="O8" s="321">
        <v>549640125</v>
      </c>
      <c r="P8" s="321">
        <v>916066875</v>
      </c>
      <c r="Q8" s="355" t="s">
        <v>86</v>
      </c>
      <c r="R8" s="322" t="s">
        <v>126</v>
      </c>
      <c r="S8" s="19" t="s">
        <v>98</v>
      </c>
      <c r="T8" s="19" t="s">
        <v>115</v>
      </c>
      <c r="U8" s="22" t="s">
        <v>127</v>
      </c>
      <c r="V8" s="22" t="s">
        <v>128</v>
      </c>
      <c r="W8" s="19">
        <v>2976030</v>
      </c>
      <c r="X8" s="350" t="s">
        <v>129</v>
      </c>
      <c r="Y8" s="326">
        <v>111</v>
      </c>
      <c r="Z8" s="20">
        <v>262</v>
      </c>
      <c r="AA8" s="20">
        <v>241</v>
      </c>
      <c r="AB8" s="327">
        <v>29</v>
      </c>
      <c r="AC8" s="326">
        <f>Y8+Z8+AA8+AB8</f>
        <v>643</v>
      </c>
      <c r="AD8" s="329">
        <f t="shared" si="0"/>
        <v>1.1960565476190477</v>
      </c>
      <c r="AE8" s="330" t="s">
        <v>661</v>
      </c>
      <c r="AF8" s="17" t="s">
        <v>662</v>
      </c>
      <c r="AG8" s="17" t="s">
        <v>663</v>
      </c>
      <c r="AH8" s="332" t="s">
        <v>664</v>
      </c>
      <c r="AI8" s="333" t="s">
        <v>665</v>
      </c>
      <c r="AJ8" s="331" t="s">
        <v>666</v>
      </c>
      <c r="AK8" s="331" t="s">
        <v>667</v>
      </c>
      <c r="AL8" s="334" t="s">
        <v>668</v>
      </c>
      <c r="AM8" s="31" t="s">
        <v>669</v>
      </c>
      <c r="AN8" s="31" t="s">
        <v>670</v>
      </c>
      <c r="AO8" s="31" t="s">
        <v>671</v>
      </c>
      <c r="AP8" s="31" t="s">
        <v>672</v>
      </c>
      <c r="AQ8" s="27" t="s">
        <v>673</v>
      </c>
      <c r="AR8" s="31" t="s">
        <v>673</v>
      </c>
      <c r="AS8" s="31" t="s">
        <v>673</v>
      </c>
      <c r="AT8" s="31" t="s">
        <v>673</v>
      </c>
      <c r="AU8" s="27" t="s">
        <v>674</v>
      </c>
    </row>
    <row r="9" spans="1:47" s="37" customFormat="1" ht="180.95" customHeight="1">
      <c r="A9" s="230">
        <v>92</v>
      </c>
      <c r="B9" s="316" t="s">
        <v>95</v>
      </c>
      <c r="C9" s="7" t="s">
        <v>4</v>
      </c>
      <c r="D9" s="348" t="s">
        <v>139</v>
      </c>
      <c r="E9" s="7" t="s">
        <v>140</v>
      </c>
      <c r="F9" s="21" t="s">
        <v>458</v>
      </c>
      <c r="G9" s="19" t="s">
        <v>83</v>
      </c>
      <c r="H9" s="20">
        <v>536</v>
      </c>
      <c r="I9" s="19">
        <v>2019</v>
      </c>
      <c r="J9" s="220">
        <v>44044</v>
      </c>
      <c r="K9" s="20" t="s">
        <v>464</v>
      </c>
      <c r="L9" s="19">
        <v>300</v>
      </c>
      <c r="M9" s="322">
        <v>2814</v>
      </c>
      <c r="N9" s="354" t="s">
        <v>84</v>
      </c>
      <c r="O9" s="321">
        <v>123050100</v>
      </c>
      <c r="P9" s="321">
        <v>123050100</v>
      </c>
      <c r="Q9" s="342" t="s">
        <v>81</v>
      </c>
      <c r="R9" s="342">
        <v>7773</v>
      </c>
      <c r="S9" s="19" t="s">
        <v>98</v>
      </c>
      <c r="T9" s="19" t="s">
        <v>115</v>
      </c>
      <c r="U9" s="19" t="s">
        <v>141</v>
      </c>
      <c r="V9" s="19" t="s">
        <v>142</v>
      </c>
      <c r="W9" s="19">
        <v>2976030</v>
      </c>
      <c r="X9" s="350" t="s">
        <v>117</v>
      </c>
      <c r="Y9" s="326">
        <v>60</v>
      </c>
      <c r="Z9" s="20">
        <v>144</v>
      </c>
      <c r="AA9" s="20">
        <v>183</v>
      </c>
      <c r="AB9" s="327">
        <v>235</v>
      </c>
      <c r="AC9" s="326">
        <f>Y9+Z9+AA9+AB9</f>
        <v>622</v>
      </c>
      <c r="AD9" s="329">
        <f t="shared" si="0"/>
        <v>2.0733333333333333</v>
      </c>
      <c r="AE9" s="330" t="s">
        <v>675</v>
      </c>
      <c r="AF9" s="17" t="s">
        <v>676</v>
      </c>
      <c r="AG9" s="17" t="s">
        <v>677</v>
      </c>
      <c r="AH9" s="332" t="s">
        <v>678</v>
      </c>
      <c r="AI9" s="333" t="s">
        <v>679</v>
      </c>
      <c r="AJ9" s="331" t="s">
        <v>680</v>
      </c>
      <c r="AK9" s="331" t="s">
        <v>681</v>
      </c>
      <c r="AL9" s="334" t="s">
        <v>682</v>
      </c>
      <c r="AM9" s="31" t="s">
        <v>683</v>
      </c>
      <c r="AN9" s="31" t="s">
        <v>684</v>
      </c>
      <c r="AO9" s="31" t="s">
        <v>685</v>
      </c>
      <c r="AP9" s="31" t="s">
        <v>686</v>
      </c>
      <c r="AQ9" s="27" t="s">
        <v>687</v>
      </c>
      <c r="AR9" s="31" t="s">
        <v>687</v>
      </c>
      <c r="AS9" s="31" t="s">
        <v>87</v>
      </c>
      <c r="AT9" s="31" t="s">
        <v>687</v>
      </c>
      <c r="AU9" s="27" t="s">
        <v>87</v>
      </c>
    </row>
    <row r="10" spans="1:47" s="37" customFormat="1" ht="180.95" customHeight="1">
      <c r="A10" s="230">
        <v>93</v>
      </c>
      <c r="B10" s="316" t="s">
        <v>95</v>
      </c>
      <c r="C10" s="7" t="s">
        <v>5</v>
      </c>
      <c r="D10" s="348" t="s">
        <v>149</v>
      </c>
      <c r="E10" s="348" t="s">
        <v>150</v>
      </c>
      <c r="F10" s="21" t="s">
        <v>458</v>
      </c>
      <c r="G10" s="19" t="s">
        <v>83</v>
      </c>
      <c r="H10" s="20">
        <v>758</v>
      </c>
      <c r="I10" s="19">
        <v>2019</v>
      </c>
      <c r="J10" s="220">
        <v>44044</v>
      </c>
      <c r="K10" s="20" t="s">
        <v>464</v>
      </c>
      <c r="L10" s="356">
        <f>5001*0.55</f>
        <v>2750.55</v>
      </c>
      <c r="M10" s="322">
        <v>13402</v>
      </c>
      <c r="N10" s="354" t="s">
        <v>84</v>
      </c>
      <c r="O10" s="321">
        <v>8011565585.275506</v>
      </c>
      <c r="P10" s="321">
        <v>8011565585.275506</v>
      </c>
      <c r="Q10" s="342" t="s">
        <v>81</v>
      </c>
      <c r="R10" s="342">
        <v>7772</v>
      </c>
      <c r="S10" s="19" t="s">
        <v>98</v>
      </c>
      <c r="T10" s="19" t="s">
        <v>115</v>
      </c>
      <c r="U10" s="19" t="s">
        <v>141</v>
      </c>
      <c r="V10" s="19" t="s">
        <v>142</v>
      </c>
      <c r="W10" s="19">
        <v>2976030</v>
      </c>
      <c r="X10" s="350" t="s">
        <v>117</v>
      </c>
      <c r="Y10" s="326">
        <v>398</v>
      </c>
      <c r="Z10" s="20">
        <v>595</v>
      </c>
      <c r="AA10" s="20">
        <v>1167</v>
      </c>
      <c r="AB10" s="327">
        <v>197</v>
      </c>
      <c r="AC10" s="326">
        <f>Y10+Z10+AA10+AB10</f>
        <v>2357</v>
      </c>
      <c r="AD10" s="329">
        <f t="shared" si="0"/>
        <v>0.85691952518587189</v>
      </c>
      <c r="AE10" s="330" t="s">
        <v>688</v>
      </c>
      <c r="AF10" s="17" t="s">
        <v>689</v>
      </c>
      <c r="AG10" s="17" t="s">
        <v>690</v>
      </c>
      <c r="AH10" s="332" t="s">
        <v>691</v>
      </c>
      <c r="AI10" s="333" t="s">
        <v>692</v>
      </c>
      <c r="AJ10" s="331" t="s">
        <v>693</v>
      </c>
      <c r="AK10" s="331" t="s">
        <v>694</v>
      </c>
      <c r="AL10" s="334" t="s">
        <v>695</v>
      </c>
      <c r="AM10" s="31" t="s">
        <v>696</v>
      </c>
      <c r="AN10" s="31" t="s">
        <v>697</v>
      </c>
      <c r="AO10" s="31" t="s">
        <v>698</v>
      </c>
      <c r="AP10" s="31" t="s">
        <v>699</v>
      </c>
      <c r="AQ10" s="27" t="s">
        <v>700</v>
      </c>
      <c r="AR10" s="31" t="s">
        <v>700</v>
      </c>
      <c r="AS10" s="31" t="s">
        <v>87</v>
      </c>
      <c r="AT10" s="31" t="s">
        <v>700</v>
      </c>
      <c r="AU10" s="27" t="s">
        <v>87</v>
      </c>
    </row>
    <row r="11" spans="1:47" s="37" customFormat="1" ht="180.95" customHeight="1">
      <c r="A11" s="230">
        <v>94</v>
      </c>
      <c r="B11" s="316" t="s">
        <v>95</v>
      </c>
      <c r="C11" s="7" t="s">
        <v>6</v>
      </c>
      <c r="D11" s="348" t="s">
        <v>160</v>
      </c>
      <c r="E11" s="348" t="s">
        <v>161</v>
      </c>
      <c r="F11" s="21" t="s">
        <v>458</v>
      </c>
      <c r="G11" s="19" t="s">
        <v>88</v>
      </c>
      <c r="H11" s="19">
        <v>13</v>
      </c>
      <c r="I11" s="19">
        <v>2019</v>
      </c>
      <c r="J11" s="220">
        <v>44044</v>
      </c>
      <c r="K11" s="20" t="s">
        <v>464</v>
      </c>
      <c r="L11" s="19">
        <v>14</v>
      </c>
      <c r="M11" s="19">
        <v>14</v>
      </c>
      <c r="N11" s="357" t="s">
        <v>84</v>
      </c>
      <c r="O11" s="321">
        <v>14994000</v>
      </c>
      <c r="P11" s="321">
        <v>14994000</v>
      </c>
      <c r="Q11" s="342" t="s">
        <v>81</v>
      </c>
      <c r="R11" s="342">
        <v>7548</v>
      </c>
      <c r="S11" s="19" t="s">
        <v>98</v>
      </c>
      <c r="T11" s="19" t="s">
        <v>115</v>
      </c>
      <c r="U11" s="19" t="s">
        <v>162</v>
      </c>
      <c r="V11" s="19" t="s">
        <v>128</v>
      </c>
      <c r="W11" s="19">
        <v>2976030</v>
      </c>
      <c r="X11" s="350" t="s">
        <v>163</v>
      </c>
      <c r="Y11" s="326">
        <v>3</v>
      </c>
      <c r="Z11" s="20">
        <v>7</v>
      </c>
      <c r="AA11" s="20">
        <v>8</v>
      </c>
      <c r="AB11" s="327">
        <v>10</v>
      </c>
      <c r="AC11" s="326">
        <v>10</v>
      </c>
      <c r="AD11" s="329">
        <f t="shared" si="0"/>
        <v>0.7142857142857143</v>
      </c>
      <c r="AE11" s="330" t="s">
        <v>916</v>
      </c>
      <c r="AF11" s="17" t="s">
        <v>917</v>
      </c>
      <c r="AG11" s="17" t="s">
        <v>918</v>
      </c>
      <c r="AH11" s="332" t="s">
        <v>919</v>
      </c>
      <c r="AI11" s="333" t="s">
        <v>920</v>
      </c>
      <c r="AJ11" s="331" t="s">
        <v>921</v>
      </c>
      <c r="AK11" s="331" t="s">
        <v>922</v>
      </c>
      <c r="AL11" s="334" t="s">
        <v>923</v>
      </c>
      <c r="AM11" s="358" t="s">
        <v>924</v>
      </c>
      <c r="AN11" s="358" t="s">
        <v>924</v>
      </c>
      <c r="AO11" s="358" t="s">
        <v>925</v>
      </c>
      <c r="AP11" s="359" t="s">
        <v>926</v>
      </c>
      <c r="AQ11" s="360" t="s">
        <v>927</v>
      </c>
      <c r="AR11" s="358" t="s">
        <v>87</v>
      </c>
      <c r="AS11" s="358" t="s">
        <v>87</v>
      </c>
      <c r="AT11" s="361" t="s">
        <v>927</v>
      </c>
      <c r="AU11" s="347" t="s">
        <v>660</v>
      </c>
    </row>
    <row r="12" spans="1:47" s="37" customFormat="1" ht="180.95" customHeight="1">
      <c r="A12" s="230">
        <v>95</v>
      </c>
      <c r="B12" s="316" t="s">
        <v>95</v>
      </c>
      <c r="C12" s="317" t="s">
        <v>7</v>
      </c>
      <c r="D12" s="316" t="s">
        <v>171</v>
      </c>
      <c r="E12" s="316" t="s">
        <v>172</v>
      </c>
      <c r="F12" s="22" t="s">
        <v>91</v>
      </c>
      <c r="G12" s="8" t="s">
        <v>83</v>
      </c>
      <c r="H12" s="25" t="s">
        <v>79</v>
      </c>
      <c r="I12" s="22" t="s">
        <v>79</v>
      </c>
      <c r="J12" s="319">
        <v>43983</v>
      </c>
      <c r="K12" s="221">
        <v>47848</v>
      </c>
      <c r="L12" s="362">
        <v>6</v>
      </c>
      <c r="M12" s="22">
        <v>63</v>
      </c>
      <c r="N12" s="363" t="s">
        <v>85</v>
      </c>
      <c r="O12" s="321">
        <v>7878563.7918000007</v>
      </c>
      <c r="P12" s="321">
        <v>7878563.7918000007</v>
      </c>
      <c r="Q12" s="364" t="s">
        <v>86</v>
      </c>
      <c r="R12" s="343">
        <v>7863</v>
      </c>
      <c r="S12" s="316" t="s">
        <v>98</v>
      </c>
      <c r="T12" s="316" t="s">
        <v>173</v>
      </c>
      <c r="U12" s="316" t="s">
        <v>174</v>
      </c>
      <c r="V12" s="316" t="s">
        <v>175</v>
      </c>
      <c r="W12" s="316" t="s">
        <v>176</v>
      </c>
      <c r="X12" s="365" t="s">
        <v>177</v>
      </c>
      <c r="Y12" s="326" t="s">
        <v>87</v>
      </c>
      <c r="Z12" s="20" t="s">
        <v>87</v>
      </c>
      <c r="AA12" s="366" t="s">
        <v>87</v>
      </c>
      <c r="AB12" s="327">
        <v>9</v>
      </c>
      <c r="AC12" s="328">
        <v>9</v>
      </c>
      <c r="AD12" s="329">
        <f t="shared" si="0"/>
        <v>1.5</v>
      </c>
      <c r="AE12" s="330" t="s">
        <v>701</v>
      </c>
      <c r="AF12" s="17" t="s">
        <v>702</v>
      </c>
      <c r="AG12" s="367" t="s">
        <v>703</v>
      </c>
      <c r="AH12" s="332" t="s">
        <v>704</v>
      </c>
      <c r="AI12" s="333" t="s">
        <v>705</v>
      </c>
      <c r="AJ12" s="331" t="s">
        <v>706</v>
      </c>
      <c r="AK12" s="331" t="s">
        <v>707</v>
      </c>
      <c r="AL12" s="368" t="s">
        <v>708</v>
      </c>
      <c r="AM12" s="369" t="s">
        <v>709</v>
      </c>
      <c r="AN12" s="369" t="s">
        <v>710</v>
      </c>
      <c r="AO12" s="369" t="s">
        <v>711</v>
      </c>
      <c r="AP12" s="370" t="s">
        <v>712</v>
      </c>
      <c r="AQ12" s="371" t="s">
        <v>713</v>
      </c>
      <c r="AR12" s="369" t="s">
        <v>714</v>
      </c>
      <c r="AS12" s="369" t="s">
        <v>714</v>
      </c>
      <c r="AT12" s="372" t="s">
        <v>715</v>
      </c>
      <c r="AU12" s="347" t="s">
        <v>716</v>
      </c>
    </row>
    <row r="13" spans="1:47" s="37" customFormat="1" ht="180.95" customHeight="1">
      <c r="A13" s="230">
        <v>96</v>
      </c>
      <c r="B13" s="316" t="s">
        <v>95</v>
      </c>
      <c r="C13" s="340" t="s">
        <v>8</v>
      </c>
      <c r="D13" s="8" t="s">
        <v>187</v>
      </c>
      <c r="E13" s="8" t="s">
        <v>188</v>
      </c>
      <c r="F13" s="22" t="s">
        <v>91</v>
      </c>
      <c r="G13" s="8" t="s">
        <v>83</v>
      </c>
      <c r="H13" s="25" t="s">
        <v>79</v>
      </c>
      <c r="I13" s="22" t="s">
        <v>79</v>
      </c>
      <c r="J13" s="221">
        <v>43983</v>
      </c>
      <c r="K13" s="221">
        <v>47848</v>
      </c>
      <c r="L13" s="373">
        <v>21333</v>
      </c>
      <c r="M13" s="373">
        <v>152500</v>
      </c>
      <c r="N13" s="374" t="s">
        <v>85</v>
      </c>
      <c r="O13" s="321">
        <v>8473139498.46</v>
      </c>
      <c r="P13" s="321">
        <v>8473139498.46</v>
      </c>
      <c r="Q13" s="375" t="s">
        <v>86</v>
      </c>
      <c r="R13" s="376" t="s">
        <v>189</v>
      </c>
      <c r="S13" s="316" t="s">
        <v>98</v>
      </c>
      <c r="T13" s="316" t="s">
        <v>173</v>
      </c>
      <c r="U13" s="7" t="s">
        <v>190</v>
      </c>
      <c r="V13" s="19" t="s">
        <v>191</v>
      </c>
      <c r="W13" s="19">
        <v>3106167424</v>
      </c>
      <c r="X13" s="377" t="s">
        <v>192</v>
      </c>
      <c r="Y13" s="326" t="s">
        <v>87</v>
      </c>
      <c r="Z13" s="20" t="s">
        <v>87</v>
      </c>
      <c r="AA13" s="366" t="s">
        <v>87</v>
      </c>
      <c r="AB13" s="327">
        <v>19133</v>
      </c>
      <c r="AC13" s="328">
        <f t="shared" ref="AC13:AC21" si="1">AB13</f>
        <v>19133</v>
      </c>
      <c r="AD13" s="329">
        <f t="shared" si="0"/>
        <v>0.89687338864669763</v>
      </c>
      <c r="AE13" s="330" t="s">
        <v>717</v>
      </c>
      <c r="AF13" s="17" t="s">
        <v>718</v>
      </c>
      <c r="AG13" s="367" t="s">
        <v>719</v>
      </c>
      <c r="AH13" s="332" t="s">
        <v>720</v>
      </c>
      <c r="AI13" s="333" t="s">
        <v>721</v>
      </c>
      <c r="AJ13" s="331" t="s">
        <v>722</v>
      </c>
      <c r="AK13" s="331" t="s">
        <v>723</v>
      </c>
      <c r="AL13" s="338" t="s">
        <v>724</v>
      </c>
      <c r="AM13" s="369" t="s">
        <v>709</v>
      </c>
      <c r="AN13" s="369" t="s">
        <v>710</v>
      </c>
      <c r="AO13" s="369" t="s">
        <v>711</v>
      </c>
      <c r="AP13" s="370" t="s">
        <v>712</v>
      </c>
      <c r="AQ13" s="371" t="s">
        <v>713</v>
      </c>
      <c r="AR13" s="369" t="s">
        <v>714</v>
      </c>
      <c r="AS13" s="369" t="s">
        <v>714</v>
      </c>
      <c r="AT13" s="372" t="s">
        <v>715</v>
      </c>
      <c r="AU13" s="347" t="s">
        <v>716</v>
      </c>
    </row>
    <row r="14" spans="1:47" s="37" customFormat="1" ht="180.95" customHeight="1">
      <c r="A14" s="230">
        <v>97</v>
      </c>
      <c r="B14" s="316" t="s">
        <v>95</v>
      </c>
      <c r="C14" s="340" t="s">
        <v>9</v>
      </c>
      <c r="D14" s="8" t="s">
        <v>203</v>
      </c>
      <c r="E14" s="8" t="s">
        <v>204</v>
      </c>
      <c r="F14" s="22" t="s">
        <v>91</v>
      </c>
      <c r="G14" s="17" t="s">
        <v>83</v>
      </c>
      <c r="H14" s="8" t="s">
        <v>79</v>
      </c>
      <c r="I14" s="17" t="s">
        <v>79</v>
      </c>
      <c r="J14" s="221">
        <v>43983</v>
      </c>
      <c r="K14" s="221">
        <v>47848</v>
      </c>
      <c r="L14" s="21">
        <v>2619</v>
      </c>
      <c r="M14" s="373">
        <v>21398</v>
      </c>
      <c r="N14" s="348" t="s">
        <v>85</v>
      </c>
      <c r="O14" s="321">
        <v>258855992</v>
      </c>
      <c r="P14" s="321">
        <v>258855992</v>
      </c>
      <c r="Q14" s="375" t="s">
        <v>86</v>
      </c>
      <c r="R14" s="376" t="s">
        <v>205</v>
      </c>
      <c r="S14" s="316" t="s">
        <v>98</v>
      </c>
      <c r="T14" s="316" t="s">
        <v>173</v>
      </c>
      <c r="U14" s="7" t="s">
        <v>206</v>
      </c>
      <c r="V14" s="19" t="s">
        <v>207</v>
      </c>
      <c r="W14" s="21">
        <v>3203553324</v>
      </c>
      <c r="X14" s="378" t="s">
        <v>208</v>
      </c>
      <c r="Y14" s="326" t="s">
        <v>87</v>
      </c>
      <c r="Z14" s="20" t="s">
        <v>87</v>
      </c>
      <c r="AA14" s="379"/>
      <c r="AB14" s="327">
        <v>3276</v>
      </c>
      <c r="AC14" s="328">
        <f t="shared" si="1"/>
        <v>3276</v>
      </c>
      <c r="AD14" s="329">
        <f t="shared" si="0"/>
        <v>1.2508591065292096</v>
      </c>
      <c r="AE14" s="330" t="s">
        <v>725</v>
      </c>
      <c r="AF14" s="17" t="s">
        <v>726</v>
      </c>
      <c r="AG14" s="380" t="s">
        <v>727</v>
      </c>
      <c r="AH14" s="332" t="s">
        <v>728</v>
      </c>
      <c r="AI14" s="333" t="s">
        <v>729</v>
      </c>
      <c r="AJ14" s="331" t="s">
        <v>730</v>
      </c>
      <c r="AK14" s="331" t="s">
        <v>731</v>
      </c>
      <c r="AL14" s="338" t="s">
        <v>732</v>
      </c>
      <c r="AM14" s="369" t="s">
        <v>733</v>
      </c>
      <c r="AN14" s="369" t="s">
        <v>734</v>
      </c>
      <c r="AO14" s="369" t="s">
        <v>735</v>
      </c>
      <c r="AP14" s="370" t="s">
        <v>736</v>
      </c>
      <c r="AQ14" s="371" t="s">
        <v>737</v>
      </c>
      <c r="AR14" s="369" t="s">
        <v>738</v>
      </c>
      <c r="AS14" s="369" t="s">
        <v>739</v>
      </c>
      <c r="AT14" s="372" t="s">
        <v>740</v>
      </c>
      <c r="AU14" s="347" t="s">
        <v>87</v>
      </c>
    </row>
    <row r="15" spans="1:47" s="37" customFormat="1" ht="180.95" customHeight="1">
      <c r="A15" s="230">
        <v>98</v>
      </c>
      <c r="B15" s="316" t="s">
        <v>95</v>
      </c>
      <c r="C15" s="340" t="s">
        <v>10</v>
      </c>
      <c r="D15" s="8" t="s">
        <v>218</v>
      </c>
      <c r="E15" s="8" t="s">
        <v>219</v>
      </c>
      <c r="F15" s="266" t="s">
        <v>91</v>
      </c>
      <c r="G15" s="8" t="s">
        <v>83</v>
      </c>
      <c r="H15" s="8" t="s">
        <v>79</v>
      </c>
      <c r="I15" s="8" t="s">
        <v>79</v>
      </c>
      <c r="J15" s="221">
        <v>43983</v>
      </c>
      <c r="K15" s="381">
        <v>47848</v>
      </c>
      <c r="L15" s="382">
        <v>4595</v>
      </c>
      <c r="M15" s="383">
        <v>36780</v>
      </c>
      <c r="N15" s="340" t="s">
        <v>85</v>
      </c>
      <c r="O15" s="321">
        <v>3725391088</v>
      </c>
      <c r="P15" s="321">
        <v>3725391088</v>
      </c>
      <c r="Q15" s="375" t="s">
        <v>86</v>
      </c>
      <c r="R15" s="376" t="s">
        <v>205</v>
      </c>
      <c r="S15" s="316" t="s">
        <v>98</v>
      </c>
      <c r="T15" s="316" t="s">
        <v>173</v>
      </c>
      <c r="U15" s="7" t="s">
        <v>206</v>
      </c>
      <c r="V15" s="19" t="s">
        <v>207</v>
      </c>
      <c r="W15" s="384">
        <v>3203553324</v>
      </c>
      <c r="X15" s="385" t="s">
        <v>208</v>
      </c>
      <c r="Y15" s="326" t="s">
        <v>87</v>
      </c>
      <c r="Z15" s="20" t="s">
        <v>87</v>
      </c>
      <c r="AA15" s="366" t="s">
        <v>87</v>
      </c>
      <c r="AB15" s="327">
        <v>15077</v>
      </c>
      <c r="AC15" s="328">
        <f t="shared" si="1"/>
        <v>15077</v>
      </c>
      <c r="AD15" s="329">
        <f t="shared" si="0"/>
        <v>3.2811751904243742</v>
      </c>
      <c r="AE15" s="330" t="s">
        <v>741</v>
      </c>
      <c r="AF15" s="17" t="s">
        <v>742</v>
      </c>
      <c r="AG15" s="367" t="s">
        <v>743</v>
      </c>
      <c r="AH15" s="332" t="s">
        <v>744</v>
      </c>
      <c r="AI15" s="333" t="s">
        <v>745</v>
      </c>
      <c r="AJ15" s="331" t="s">
        <v>746</v>
      </c>
      <c r="AK15" s="331" t="s">
        <v>747</v>
      </c>
      <c r="AL15" s="338" t="s">
        <v>748</v>
      </c>
      <c r="AM15" s="335" t="s">
        <v>749</v>
      </c>
      <c r="AN15" s="386" t="s">
        <v>750</v>
      </c>
      <c r="AO15" s="387" t="s">
        <v>751</v>
      </c>
      <c r="AP15" s="369" t="s">
        <v>752</v>
      </c>
      <c r="AQ15" s="17" t="s">
        <v>753</v>
      </c>
      <c r="AR15" s="335" t="s">
        <v>754</v>
      </c>
      <c r="AS15" s="387" t="s">
        <v>755</v>
      </c>
      <c r="AT15" s="369" t="s">
        <v>756</v>
      </c>
      <c r="AU15" s="347" t="s">
        <v>87</v>
      </c>
    </row>
    <row r="16" spans="1:47" s="37" customFormat="1" ht="180.95" customHeight="1">
      <c r="A16" s="230">
        <v>99</v>
      </c>
      <c r="B16" s="316" t="s">
        <v>95</v>
      </c>
      <c r="C16" s="388" t="s">
        <v>11</v>
      </c>
      <c r="D16" s="389" t="s">
        <v>229</v>
      </c>
      <c r="E16" s="389" t="s">
        <v>230</v>
      </c>
      <c r="F16" s="21" t="s">
        <v>91</v>
      </c>
      <c r="G16" s="21" t="s">
        <v>88</v>
      </c>
      <c r="H16" s="21">
        <v>0</v>
      </c>
      <c r="I16" s="21">
        <v>2019</v>
      </c>
      <c r="J16" s="390">
        <v>43983</v>
      </c>
      <c r="K16" s="220">
        <v>47848</v>
      </c>
      <c r="L16" s="391">
        <v>1</v>
      </c>
      <c r="M16" s="392">
        <v>1</v>
      </c>
      <c r="N16" s="357" t="s">
        <v>85</v>
      </c>
      <c r="O16" s="321">
        <v>15000000</v>
      </c>
      <c r="P16" s="321">
        <v>15000000</v>
      </c>
      <c r="Q16" s="21" t="s">
        <v>86</v>
      </c>
      <c r="R16" s="8">
        <v>7837</v>
      </c>
      <c r="S16" s="389" t="s">
        <v>98</v>
      </c>
      <c r="T16" s="316" t="s">
        <v>173</v>
      </c>
      <c r="U16" s="389" t="s">
        <v>231</v>
      </c>
      <c r="V16" s="17"/>
      <c r="W16" s="17"/>
      <c r="X16" s="332"/>
      <c r="Y16" s="326" t="s">
        <v>87</v>
      </c>
      <c r="Z16" s="20" t="s">
        <v>87</v>
      </c>
      <c r="AA16" s="20" t="s">
        <v>87</v>
      </c>
      <c r="AB16" s="393">
        <v>1</v>
      </c>
      <c r="AC16" s="394">
        <f t="shared" si="1"/>
        <v>1</v>
      </c>
      <c r="AD16" s="395">
        <f t="shared" si="0"/>
        <v>1</v>
      </c>
      <c r="AE16" s="330" t="s">
        <v>757</v>
      </c>
      <c r="AF16" s="17" t="s">
        <v>758</v>
      </c>
      <c r="AG16" s="17" t="s">
        <v>759</v>
      </c>
      <c r="AH16" s="332" t="s">
        <v>760</v>
      </c>
      <c r="AI16" s="333" t="s">
        <v>761</v>
      </c>
      <c r="AJ16" s="331" t="s">
        <v>762</v>
      </c>
      <c r="AK16" s="396" t="s">
        <v>763</v>
      </c>
      <c r="AL16" s="334" t="s">
        <v>764</v>
      </c>
      <c r="AM16" s="31" t="s">
        <v>87</v>
      </c>
      <c r="AN16" s="31" t="s">
        <v>87</v>
      </c>
      <c r="AO16" s="387" t="s">
        <v>87</v>
      </c>
      <c r="AP16" s="369" t="s">
        <v>765</v>
      </c>
      <c r="AQ16" s="27" t="s">
        <v>766</v>
      </c>
      <c r="AR16" s="31" t="s">
        <v>766</v>
      </c>
      <c r="AS16" s="387" t="s">
        <v>767</v>
      </c>
      <c r="AT16" s="369" t="s">
        <v>767</v>
      </c>
      <c r="AU16" s="347" t="s">
        <v>768</v>
      </c>
    </row>
    <row r="17" spans="1:48" s="37" customFormat="1" ht="180.95" customHeight="1">
      <c r="A17" s="230">
        <v>100</v>
      </c>
      <c r="B17" s="316" t="s">
        <v>95</v>
      </c>
      <c r="C17" s="7" t="s">
        <v>12</v>
      </c>
      <c r="D17" s="21" t="s">
        <v>239</v>
      </c>
      <c r="E17" s="21" t="s">
        <v>240</v>
      </c>
      <c r="F17" s="21" t="s">
        <v>91</v>
      </c>
      <c r="G17" s="21" t="s">
        <v>83</v>
      </c>
      <c r="H17" s="19">
        <v>1</v>
      </c>
      <c r="I17" s="19">
        <v>2019</v>
      </c>
      <c r="J17" s="390">
        <v>43983</v>
      </c>
      <c r="K17" s="220">
        <v>47848</v>
      </c>
      <c r="L17" s="389">
        <v>2</v>
      </c>
      <c r="M17" s="19">
        <v>34</v>
      </c>
      <c r="N17" s="357" t="s">
        <v>85</v>
      </c>
      <c r="O17" s="321">
        <v>6365400</v>
      </c>
      <c r="P17" s="321">
        <v>6365400</v>
      </c>
      <c r="Q17" s="21" t="s">
        <v>86</v>
      </c>
      <c r="R17" s="21">
        <v>7846</v>
      </c>
      <c r="S17" s="389" t="s">
        <v>98</v>
      </c>
      <c r="T17" s="316" t="s">
        <v>173</v>
      </c>
      <c r="U17" s="389" t="s">
        <v>241</v>
      </c>
      <c r="V17" s="389" t="s">
        <v>242</v>
      </c>
      <c r="W17" s="21" t="s">
        <v>243</v>
      </c>
      <c r="X17" s="397" t="s">
        <v>244</v>
      </c>
      <c r="Y17" s="326" t="s">
        <v>87</v>
      </c>
      <c r="Z17" s="20" t="s">
        <v>87</v>
      </c>
      <c r="AA17" s="20" t="s">
        <v>87</v>
      </c>
      <c r="AB17" s="327">
        <v>4</v>
      </c>
      <c r="AC17" s="328">
        <f t="shared" si="1"/>
        <v>4</v>
      </c>
      <c r="AD17" s="329">
        <f t="shared" si="0"/>
        <v>2</v>
      </c>
      <c r="AE17" s="398" t="s">
        <v>769</v>
      </c>
      <c r="AF17" s="380" t="s">
        <v>770</v>
      </c>
      <c r="AG17" s="399" t="s">
        <v>771</v>
      </c>
      <c r="AH17" s="400" t="s">
        <v>772</v>
      </c>
      <c r="AI17" s="333" t="s">
        <v>773</v>
      </c>
      <c r="AJ17" s="331" t="s">
        <v>774</v>
      </c>
      <c r="AK17" s="331" t="s">
        <v>775</v>
      </c>
      <c r="AL17" s="401" t="s">
        <v>776</v>
      </c>
      <c r="AM17" s="31" t="s">
        <v>87</v>
      </c>
      <c r="AN17" s="31" t="s">
        <v>87</v>
      </c>
      <c r="AO17" s="387" t="s">
        <v>87</v>
      </c>
      <c r="AP17" s="369" t="s">
        <v>777</v>
      </c>
      <c r="AQ17" s="27" t="s">
        <v>778</v>
      </c>
      <c r="AR17" s="31" t="s">
        <v>332</v>
      </c>
      <c r="AS17" s="387" t="s">
        <v>332</v>
      </c>
      <c r="AT17" s="369" t="s">
        <v>779</v>
      </c>
      <c r="AU17" s="347" t="s">
        <v>87</v>
      </c>
    </row>
    <row r="18" spans="1:48" s="37" customFormat="1" ht="180.95" customHeight="1">
      <c r="A18" s="230">
        <v>101</v>
      </c>
      <c r="B18" s="316" t="s">
        <v>95</v>
      </c>
      <c r="C18" s="7" t="s">
        <v>13</v>
      </c>
      <c r="D18" s="21" t="s">
        <v>254</v>
      </c>
      <c r="E18" s="21" t="s">
        <v>255</v>
      </c>
      <c r="F18" s="21" t="s">
        <v>91</v>
      </c>
      <c r="G18" s="21" t="s">
        <v>83</v>
      </c>
      <c r="H18" s="19">
        <v>0</v>
      </c>
      <c r="I18" s="19">
        <v>2019</v>
      </c>
      <c r="J18" s="390">
        <v>43983</v>
      </c>
      <c r="K18" s="220">
        <v>47848</v>
      </c>
      <c r="L18" s="389">
        <v>12</v>
      </c>
      <c r="M18" s="19">
        <v>122</v>
      </c>
      <c r="N18" s="348" t="s">
        <v>85</v>
      </c>
      <c r="O18" s="321">
        <v>10184640</v>
      </c>
      <c r="P18" s="321">
        <v>10184640</v>
      </c>
      <c r="Q18" s="21" t="s">
        <v>86</v>
      </c>
      <c r="R18" s="21">
        <v>7846</v>
      </c>
      <c r="S18" s="389" t="s">
        <v>98</v>
      </c>
      <c r="T18" s="316" t="s">
        <v>173</v>
      </c>
      <c r="U18" s="389" t="s">
        <v>256</v>
      </c>
      <c r="V18" s="389" t="s">
        <v>257</v>
      </c>
      <c r="W18" s="21" t="s">
        <v>243</v>
      </c>
      <c r="X18" s="397" t="s">
        <v>258</v>
      </c>
      <c r="Y18" s="326" t="s">
        <v>87</v>
      </c>
      <c r="Z18" s="20" t="s">
        <v>87</v>
      </c>
      <c r="AA18" s="20" t="s">
        <v>87</v>
      </c>
      <c r="AB18" s="327">
        <v>26</v>
      </c>
      <c r="AC18" s="328">
        <f t="shared" si="1"/>
        <v>26</v>
      </c>
      <c r="AD18" s="329">
        <f t="shared" si="0"/>
        <v>2.1666666666666665</v>
      </c>
      <c r="AE18" s="398" t="s">
        <v>780</v>
      </c>
      <c r="AF18" s="380" t="s">
        <v>781</v>
      </c>
      <c r="AG18" s="399" t="s">
        <v>782</v>
      </c>
      <c r="AH18" s="400" t="s">
        <v>783</v>
      </c>
      <c r="AI18" s="333" t="s">
        <v>784</v>
      </c>
      <c r="AJ18" s="331" t="s">
        <v>785</v>
      </c>
      <c r="AK18" s="331" t="s">
        <v>786</v>
      </c>
      <c r="AL18" s="401" t="s">
        <v>787</v>
      </c>
      <c r="AM18" s="358" t="s">
        <v>87</v>
      </c>
      <c r="AN18" s="358" t="s">
        <v>87</v>
      </c>
      <c r="AO18" s="369" t="s">
        <v>87</v>
      </c>
      <c r="AP18" s="370" t="s">
        <v>788</v>
      </c>
      <c r="AQ18" s="360" t="s">
        <v>789</v>
      </c>
      <c r="AR18" s="358" t="s">
        <v>790</v>
      </c>
      <c r="AS18" s="369" t="s">
        <v>791</v>
      </c>
      <c r="AT18" s="372" t="s">
        <v>792</v>
      </c>
      <c r="AU18" s="347" t="s">
        <v>87</v>
      </c>
    </row>
    <row r="19" spans="1:48" s="37" customFormat="1" ht="180.95" customHeight="1">
      <c r="A19" s="230">
        <v>102</v>
      </c>
      <c r="B19" s="389" t="s">
        <v>95</v>
      </c>
      <c r="C19" s="7" t="s">
        <v>14</v>
      </c>
      <c r="D19" s="21" t="s">
        <v>268</v>
      </c>
      <c r="E19" s="21" t="s">
        <v>269</v>
      </c>
      <c r="F19" s="19" t="s">
        <v>91</v>
      </c>
      <c r="G19" s="21" t="s">
        <v>83</v>
      </c>
      <c r="H19" s="21" t="s">
        <v>82</v>
      </c>
      <c r="I19" s="21" t="s">
        <v>82</v>
      </c>
      <c r="J19" s="390">
        <v>43983</v>
      </c>
      <c r="K19" s="220">
        <v>47848</v>
      </c>
      <c r="L19" s="19">
        <v>2</v>
      </c>
      <c r="M19" s="19">
        <v>22</v>
      </c>
      <c r="N19" s="402" t="s">
        <v>85</v>
      </c>
      <c r="O19" s="321">
        <v>12000000</v>
      </c>
      <c r="P19" s="321">
        <v>12000000</v>
      </c>
      <c r="Q19" s="403" t="s">
        <v>86</v>
      </c>
      <c r="R19" s="404">
        <v>7874</v>
      </c>
      <c r="S19" s="389" t="s">
        <v>98</v>
      </c>
      <c r="T19" s="316" t="s">
        <v>173</v>
      </c>
      <c r="U19" s="389" t="s">
        <v>270</v>
      </c>
      <c r="V19" s="389" t="s">
        <v>271</v>
      </c>
      <c r="W19" s="389" t="s">
        <v>272</v>
      </c>
      <c r="X19" s="405" t="s">
        <v>273</v>
      </c>
      <c r="Y19" s="326" t="s">
        <v>87</v>
      </c>
      <c r="Z19" s="20" t="s">
        <v>87</v>
      </c>
      <c r="AA19" s="406" t="s">
        <v>87</v>
      </c>
      <c r="AB19" s="327">
        <v>5</v>
      </c>
      <c r="AC19" s="328">
        <f t="shared" si="1"/>
        <v>5</v>
      </c>
      <c r="AD19" s="329">
        <f t="shared" si="0"/>
        <v>2.5</v>
      </c>
      <c r="AE19" s="330" t="s">
        <v>793</v>
      </c>
      <c r="AF19" s="17" t="s">
        <v>794</v>
      </c>
      <c r="AG19" s="367" t="s">
        <v>795</v>
      </c>
      <c r="AH19" s="332" t="s">
        <v>796</v>
      </c>
      <c r="AI19" s="333" t="s">
        <v>797</v>
      </c>
      <c r="AJ19" s="146" t="s">
        <v>798</v>
      </c>
      <c r="AK19" s="331" t="s">
        <v>799</v>
      </c>
      <c r="AL19" s="338" t="s">
        <v>800</v>
      </c>
      <c r="AM19" s="369" t="s">
        <v>87</v>
      </c>
      <c r="AN19" s="369" t="s">
        <v>801</v>
      </c>
      <c r="AO19" s="369" t="s">
        <v>801</v>
      </c>
      <c r="AP19" s="370" t="s">
        <v>625</v>
      </c>
      <c r="AQ19" s="371" t="s">
        <v>87</v>
      </c>
      <c r="AR19" s="407" t="s">
        <v>332</v>
      </c>
      <c r="AS19" s="369" t="s">
        <v>332</v>
      </c>
      <c r="AT19" s="372" t="s">
        <v>332</v>
      </c>
      <c r="AU19" s="347" t="s">
        <v>87</v>
      </c>
    </row>
    <row r="20" spans="1:48" s="37" customFormat="1" ht="180.95" customHeight="1">
      <c r="A20" s="230">
        <v>103</v>
      </c>
      <c r="B20" s="316" t="s">
        <v>95</v>
      </c>
      <c r="C20" s="317" t="s">
        <v>15</v>
      </c>
      <c r="D20" s="318" t="s">
        <v>394</v>
      </c>
      <c r="E20" s="318" t="s">
        <v>395</v>
      </c>
      <c r="F20" s="408" t="s">
        <v>484</v>
      </c>
      <c r="G20" s="316" t="s">
        <v>88</v>
      </c>
      <c r="H20" s="21" t="s">
        <v>82</v>
      </c>
      <c r="I20" s="21" t="s">
        <v>82</v>
      </c>
      <c r="J20" s="319">
        <v>44199</v>
      </c>
      <c r="K20" s="341">
        <v>45303</v>
      </c>
      <c r="L20" s="409">
        <v>1</v>
      </c>
      <c r="M20" s="409">
        <v>1</v>
      </c>
      <c r="N20" s="410" t="s">
        <v>85</v>
      </c>
      <c r="O20" s="321">
        <v>50000</v>
      </c>
      <c r="P20" s="321">
        <v>50000</v>
      </c>
      <c r="Q20" s="411" t="s">
        <v>397</v>
      </c>
      <c r="R20" s="412">
        <v>7768</v>
      </c>
      <c r="S20" s="316" t="s">
        <v>391</v>
      </c>
      <c r="T20" s="316" t="s">
        <v>392</v>
      </c>
      <c r="U20" s="411" t="s">
        <v>82</v>
      </c>
      <c r="V20" s="316" t="s">
        <v>398</v>
      </c>
      <c r="W20" s="413" t="s">
        <v>399</v>
      </c>
      <c r="X20" s="414" t="s">
        <v>400</v>
      </c>
      <c r="Y20" s="326" t="s">
        <v>87</v>
      </c>
      <c r="Z20" s="20" t="s">
        <v>87</v>
      </c>
      <c r="AA20" s="20" t="s">
        <v>87</v>
      </c>
      <c r="AB20" s="393">
        <v>1</v>
      </c>
      <c r="AC20" s="394">
        <f t="shared" si="1"/>
        <v>1</v>
      </c>
      <c r="AD20" s="329">
        <f t="shared" si="0"/>
        <v>1</v>
      </c>
      <c r="AE20" s="330" t="s">
        <v>887</v>
      </c>
      <c r="AF20" s="17" t="s">
        <v>888</v>
      </c>
      <c r="AG20" s="17" t="s">
        <v>889</v>
      </c>
      <c r="AH20" s="332" t="s">
        <v>890</v>
      </c>
      <c r="AI20" s="333" t="s">
        <v>891</v>
      </c>
      <c r="AJ20" s="331" t="s">
        <v>892</v>
      </c>
      <c r="AK20" s="331" t="s">
        <v>893</v>
      </c>
      <c r="AL20" s="334" t="s">
        <v>893</v>
      </c>
      <c r="AM20" s="369" t="s">
        <v>87</v>
      </c>
      <c r="AN20" s="369" t="s">
        <v>87</v>
      </c>
      <c r="AO20" s="369" t="s">
        <v>87</v>
      </c>
      <c r="AP20" s="370" t="s">
        <v>330</v>
      </c>
      <c r="AQ20" s="371" t="s">
        <v>894</v>
      </c>
      <c r="AR20" s="369" t="s">
        <v>894</v>
      </c>
      <c r="AS20" s="369" t="s">
        <v>894</v>
      </c>
      <c r="AT20" s="369" t="s">
        <v>894</v>
      </c>
      <c r="AU20" s="415" t="s">
        <v>895</v>
      </c>
    </row>
    <row r="21" spans="1:48" s="37" customFormat="1" ht="180.95" customHeight="1">
      <c r="A21" s="230">
        <v>104</v>
      </c>
      <c r="B21" s="316" t="s">
        <v>95</v>
      </c>
      <c r="C21" s="317" t="s">
        <v>16</v>
      </c>
      <c r="D21" s="416" t="s">
        <v>337</v>
      </c>
      <c r="E21" s="416" t="s">
        <v>338</v>
      </c>
      <c r="F21" s="318" t="s">
        <v>458</v>
      </c>
      <c r="G21" s="316" t="s">
        <v>78</v>
      </c>
      <c r="H21" s="382" t="s">
        <v>82</v>
      </c>
      <c r="I21" s="21" t="s">
        <v>82</v>
      </c>
      <c r="J21" s="319">
        <v>44044</v>
      </c>
      <c r="K21" s="319">
        <v>47848</v>
      </c>
      <c r="L21" s="417">
        <v>3</v>
      </c>
      <c r="M21" s="318">
        <v>33</v>
      </c>
      <c r="N21" s="418" t="s">
        <v>328</v>
      </c>
      <c r="O21" s="321">
        <v>50962379.037</v>
      </c>
      <c r="P21" s="321">
        <v>50962379.037</v>
      </c>
      <c r="Q21" s="318" t="s">
        <v>329</v>
      </c>
      <c r="R21" s="318" t="s">
        <v>80</v>
      </c>
      <c r="S21" s="316" t="s">
        <v>333</v>
      </c>
      <c r="T21" s="316" t="s">
        <v>334</v>
      </c>
      <c r="U21" s="316" t="s">
        <v>339</v>
      </c>
      <c r="V21" s="316" t="s">
        <v>851</v>
      </c>
      <c r="W21" s="316"/>
      <c r="X21" s="419" t="s">
        <v>852</v>
      </c>
      <c r="Y21" s="420"/>
      <c r="Z21" s="392"/>
      <c r="AA21" s="392"/>
      <c r="AB21" s="327">
        <v>3</v>
      </c>
      <c r="AC21" s="326">
        <f t="shared" si="1"/>
        <v>3</v>
      </c>
      <c r="AD21" s="329">
        <f t="shared" si="0"/>
        <v>1</v>
      </c>
      <c r="AE21" s="421" t="s">
        <v>853</v>
      </c>
      <c r="AF21" s="21" t="s">
        <v>854</v>
      </c>
      <c r="AG21" s="21" t="s">
        <v>855</v>
      </c>
      <c r="AH21" s="332" t="s">
        <v>856</v>
      </c>
      <c r="AI21" s="333" t="s">
        <v>857</v>
      </c>
      <c r="AJ21" s="331" t="s">
        <v>858</v>
      </c>
      <c r="AK21" s="331" t="s">
        <v>859</v>
      </c>
      <c r="AL21" s="334" t="s">
        <v>860</v>
      </c>
      <c r="AM21" s="422" t="s">
        <v>87</v>
      </c>
      <c r="AN21" s="423"/>
      <c r="AO21" s="423"/>
      <c r="AP21" s="424" t="s">
        <v>861</v>
      </c>
      <c r="AQ21" s="425" t="s">
        <v>862</v>
      </c>
      <c r="AR21" s="369" t="s">
        <v>862</v>
      </c>
      <c r="AS21" s="369" t="s">
        <v>863</v>
      </c>
      <c r="AT21" s="426" t="s">
        <v>864</v>
      </c>
      <c r="AU21" s="415"/>
    </row>
    <row r="22" spans="1:48" s="37" customFormat="1" ht="180.95" customHeight="1" thickBot="1">
      <c r="A22" s="331">
        <v>105</v>
      </c>
      <c r="B22" s="8" t="s">
        <v>95</v>
      </c>
      <c r="C22" s="8" t="s">
        <v>17</v>
      </c>
      <c r="D22" s="8" t="s">
        <v>376</v>
      </c>
      <c r="E22" s="8" t="s">
        <v>377</v>
      </c>
      <c r="F22" s="8" t="s">
        <v>865</v>
      </c>
      <c r="G22" s="8" t="s">
        <v>88</v>
      </c>
      <c r="H22" s="17" t="s">
        <v>82</v>
      </c>
      <c r="I22" s="17" t="s">
        <v>82</v>
      </c>
      <c r="J22" s="221">
        <v>43922</v>
      </c>
      <c r="K22" s="221">
        <v>47818</v>
      </c>
      <c r="L22" s="427">
        <v>1</v>
      </c>
      <c r="M22" s="427">
        <v>1</v>
      </c>
      <c r="N22" s="428" t="s">
        <v>85</v>
      </c>
      <c r="O22" s="8">
        <v>5</v>
      </c>
      <c r="P22" s="8">
        <v>5</v>
      </c>
      <c r="Q22" s="8" t="s">
        <v>86</v>
      </c>
      <c r="R22" s="8" t="s">
        <v>80</v>
      </c>
      <c r="S22" s="8" t="s">
        <v>378</v>
      </c>
      <c r="T22" s="8" t="s">
        <v>379</v>
      </c>
      <c r="U22" s="8" t="s">
        <v>380</v>
      </c>
      <c r="V22" s="8" t="s">
        <v>866</v>
      </c>
      <c r="W22" s="17" t="s">
        <v>87</v>
      </c>
      <c r="X22" s="429" t="s">
        <v>867</v>
      </c>
      <c r="Y22" s="420">
        <v>1</v>
      </c>
      <c r="Z22" s="430">
        <v>1</v>
      </c>
      <c r="AA22" s="20" t="s">
        <v>82</v>
      </c>
      <c r="AB22" s="327" t="s">
        <v>82</v>
      </c>
      <c r="AC22" s="420"/>
      <c r="AD22" s="329">
        <f t="shared" si="0"/>
        <v>0</v>
      </c>
      <c r="AE22" s="421" t="s">
        <v>868</v>
      </c>
      <c r="AF22" s="21" t="s">
        <v>869</v>
      </c>
      <c r="AG22" s="21" t="s">
        <v>87</v>
      </c>
      <c r="AH22" s="431" t="s">
        <v>87</v>
      </c>
      <c r="AI22" s="333" t="s">
        <v>870</v>
      </c>
      <c r="AJ22" s="331" t="s">
        <v>871</v>
      </c>
      <c r="AK22" s="331" t="s">
        <v>850</v>
      </c>
      <c r="AL22" s="334" t="s">
        <v>850</v>
      </c>
      <c r="AM22" s="432">
        <v>0</v>
      </c>
      <c r="AN22" s="432">
        <v>0</v>
      </c>
      <c r="AO22" s="432" t="s">
        <v>87</v>
      </c>
      <c r="AP22" s="424"/>
      <c r="AQ22" s="371" t="s">
        <v>872</v>
      </c>
      <c r="AR22" s="369" t="s">
        <v>873</v>
      </c>
      <c r="AS22" s="369" t="s">
        <v>87</v>
      </c>
      <c r="AT22" s="426" t="s">
        <v>87</v>
      </c>
      <c r="AU22" s="433" t="s">
        <v>87</v>
      </c>
    </row>
    <row r="23" spans="1:48" s="37" customFormat="1" ht="180.95" customHeight="1">
      <c r="A23" s="230">
        <v>106</v>
      </c>
      <c r="B23" s="316" t="s">
        <v>95</v>
      </c>
      <c r="C23" s="317" t="s">
        <v>18</v>
      </c>
      <c r="D23" s="316" t="s">
        <v>349</v>
      </c>
      <c r="E23" s="316" t="s">
        <v>350</v>
      </c>
      <c r="F23" s="316" t="s">
        <v>458</v>
      </c>
      <c r="G23" s="316" t="s">
        <v>88</v>
      </c>
      <c r="H23" s="434">
        <v>1</v>
      </c>
      <c r="I23" s="316">
        <v>2019</v>
      </c>
      <c r="J23" s="319">
        <v>43831</v>
      </c>
      <c r="K23" s="319">
        <v>47848</v>
      </c>
      <c r="L23" s="316">
        <v>1</v>
      </c>
      <c r="M23" s="316">
        <v>11</v>
      </c>
      <c r="N23" s="316" t="s">
        <v>328</v>
      </c>
      <c r="O23" s="321">
        <v>12731000</v>
      </c>
      <c r="P23" s="321">
        <v>12731000</v>
      </c>
      <c r="Q23" s="435" t="s">
        <v>351</v>
      </c>
      <c r="R23" s="21" t="s">
        <v>80</v>
      </c>
      <c r="S23" s="316" t="s">
        <v>333</v>
      </c>
      <c r="T23" s="412" t="s">
        <v>334</v>
      </c>
      <c r="U23" s="412" t="s">
        <v>352</v>
      </c>
      <c r="V23" s="412" t="s">
        <v>352</v>
      </c>
      <c r="W23" s="412" t="s">
        <v>928</v>
      </c>
      <c r="X23" s="419" t="s">
        <v>929</v>
      </c>
      <c r="Y23" s="420">
        <v>0</v>
      </c>
      <c r="Z23" s="19"/>
      <c r="AA23" s="19"/>
      <c r="AB23" s="327">
        <v>1</v>
      </c>
      <c r="AC23" s="326">
        <f>AB23</f>
        <v>1</v>
      </c>
      <c r="AD23" s="329">
        <f t="shared" si="0"/>
        <v>1</v>
      </c>
      <c r="AE23" s="421" t="s">
        <v>930</v>
      </c>
      <c r="AF23" s="21" t="s">
        <v>931</v>
      </c>
      <c r="AG23" s="21" t="s">
        <v>932</v>
      </c>
      <c r="AH23" s="332" t="s">
        <v>933</v>
      </c>
      <c r="AI23" s="333" t="s">
        <v>934</v>
      </c>
      <c r="AJ23" s="331" t="s">
        <v>935</v>
      </c>
      <c r="AK23" s="331" t="s">
        <v>936</v>
      </c>
      <c r="AL23" s="338" t="s">
        <v>937</v>
      </c>
      <c r="AM23" s="436">
        <v>0</v>
      </c>
      <c r="AN23" s="19"/>
      <c r="AO23" s="19"/>
      <c r="AP23" s="147" t="s">
        <v>885</v>
      </c>
      <c r="AQ23" s="330" t="s">
        <v>886</v>
      </c>
      <c r="AR23" s="17" t="s">
        <v>87</v>
      </c>
      <c r="AS23" s="21"/>
      <c r="AT23" s="147" t="s">
        <v>886</v>
      </c>
      <c r="AU23" s="437"/>
    </row>
    <row r="24" spans="1:48" s="37" customFormat="1" ht="180.95" customHeight="1">
      <c r="A24" s="230">
        <v>107</v>
      </c>
      <c r="B24" s="316" t="s">
        <v>95</v>
      </c>
      <c r="C24" s="317" t="s">
        <v>19</v>
      </c>
      <c r="D24" s="316" t="s">
        <v>363</v>
      </c>
      <c r="E24" s="316" t="s">
        <v>364</v>
      </c>
      <c r="F24" s="316" t="s">
        <v>458</v>
      </c>
      <c r="G24" s="316" t="s">
        <v>94</v>
      </c>
      <c r="H24" s="434">
        <v>0.55000000000000004</v>
      </c>
      <c r="I24" s="316">
        <v>2019</v>
      </c>
      <c r="J24" s="319">
        <v>43850</v>
      </c>
      <c r="K24" s="319">
        <v>47832</v>
      </c>
      <c r="L24" s="434">
        <v>0.59</v>
      </c>
      <c r="M24" s="434">
        <v>0.65</v>
      </c>
      <c r="N24" s="434" t="s">
        <v>84</v>
      </c>
      <c r="O24" s="321">
        <v>12731000</v>
      </c>
      <c r="P24" s="321">
        <v>12731000</v>
      </c>
      <c r="Q24" s="435" t="s">
        <v>351</v>
      </c>
      <c r="R24" s="316" t="s">
        <v>80</v>
      </c>
      <c r="S24" s="316" t="s">
        <v>333</v>
      </c>
      <c r="T24" s="412" t="s">
        <v>334</v>
      </c>
      <c r="U24" s="412" t="s">
        <v>365</v>
      </c>
      <c r="V24" s="412" t="s">
        <v>874</v>
      </c>
      <c r="W24" s="412" t="s">
        <v>875</v>
      </c>
      <c r="X24" s="419" t="s">
        <v>876</v>
      </c>
      <c r="Y24" s="420">
        <v>0.69</v>
      </c>
      <c r="Z24" s="392">
        <v>0.64</v>
      </c>
      <c r="AA24" s="392">
        <v>0.63</v>
      </c>
      <c r="AB24" s="393">
        <v>0.61</v>
      </c>
      <c r="AC24" s="420">
        <v>0.61</v>
      </c>
      <c r="AD24" s="329">
        <f t="shared" si="0"/>
        <v>1.0338983050847459</v>
      </c>
      <c r="AE24" s="421" t="s">
        <v>877</v>
      </c>
      <c r="AF24" s="21" t="s">
        <v>878</v>
      </c>
      <c r="AG24" s="21" t="s">
        <v>879</v>
      </c>
      <c r="AH24" s="332" t="s">
        <v>880</v>
      </c>
      <c r="AI24" s="333" t="s">
        <v>881</v>
      </c>
      <c r="AJ24" s="331" t="s">
        <v>882</v>
      </c>
      <c r="AK24" s="331" t="s">
        <v>883</v>
      </c>
      <c r="AL24" s="334" t="s">
        <v>884</v>
      </c>
      <c r="AM24" s="436" t="s">
        <v>87</v>
      </c>
      <c r="AN24" s="19"/>
      <c r="AO24" s="19"/>
      <c r="AP24" s="147" t="s">
        <v>885</v>
      </c>
      <c r="AQ24" s="330" t="s">
        <v>87</v>
      </c>
      <c r="AR24" s="17" t="s">
        <v>87</v>
      </c>
      <c r="AS24" s="21"/>
      <c r="AT24" s="147" t="s">
        <v>886</v>
      </c>
      <c r="AU24" s="437"/>
    </row>
    <row r="25" spans="1:48" s="37" customFormat="1" ht="180.95" customHeight="1">
      <c r="A25" s="230">
        <v>108</v>
      </c>
      <c r="B25" s="413" t="s">
        <v>95</v>
      </c>
      <c r="C25" s="438" t="s">
        <v>20</v>
      </c>
      <c r="D25" s="413" t="s">
        <v>283</v>
      </c>
      <c r="E25" s="413" t="s">
        <v>284</v>
      </c>
      <c r="F25" s="439" t="s">
        <v>91</v>
      </c>
      <c r="G25" s="440" t="s">
        <v>94</v>
      </c>
      <c r="H25" s="439" t="s">
        <v>82</v>
      </c>
      <c r="I25" s="439" t="s">
        <v>82</v>
      </c>
      <c r="J25" s="441">
        <v>43983</v>
      </c>
      <c r="K25" s="442">
        <v>47848</v>
      </c>
      <c r="L25" s="443">
        <v>0.3</v>
      </c>
      <c r="M25" s="443">
        <v>1</v>
      </c>
      <c r="N25" s="444" t="s">
        <v>85</v>
      </c>
      <c r="O25" s="445">
        <v>41895000</v>
      </c>
      <c r="P25" s="445">
        <v>41895000</v>
      </c>
      <c r="Q25" s="440" t="s">
        <v>86</v>
      </c>
      <c r="R25" s="440">
        <v>7863</v>
      </c>
      <c r="S25" s="413" t="s">
        <v>98</v>
      </c>
      <c r="T25" s="413" t="s">
        <v>173</v>
      </c>
      <c r="U25" s="413" t="s">
        <v>174</v>
      </c>
      <c r="V25" s="413" t="s">
        <v>175</v>
      </c>
      <c r="W25" s="413" t="s">
        <v>176</v>
      </c>
      <c r="X25" s="365" t="s">
        <v>177</v>
      </c>
      <c r="Y25" s="446" t="s">
        <v>87</v>
      </c>
      <c r="Z25" s="366" t="s">
        <v>87</v>
      </c>
      <c r="AA25" s="366" t="s">
        <v>87</v>
      </c>
      <c r="AB25" s="393">
        <v>0.5</v>
      </c>
      <c r="AC25" s="394">
        <f>AB25</f>
        <v>0.5</v>
      </c>
      <c r="AD25" s="329">
        <f t="shared" si="0"/>
        <v>1.6666666666666667</v>
      </c>
      <c r="AE25" s="330" t="s">
        <v>802</v>
      </c>
      <c r="AF25" s="17" t="s">
        <v>803</v>
      </c>
      <c r="AG25" s="367" t="s">
        <v>804</v>
      </c>
      <c r="AH25" s="332" t="s">
        <v>805</v>
      </c>
      <c r="AI25" s="333" t="s">
        <v>806</v>
      </c>
      <c r="AJ25" s="331" t="s">
        <v>807</v>
      </c>
      <c r="AK25" s="331" t="s">
        <v>808</v>
      </c>
      <c r="AL25" s="338" t="s">
        <v>809</v>
      </c>
      <c r="AM25" s="335" t="s">
        <v>82</v>
      </c>
      <c r="AN25" s="17" t="s">
        <v>82</v>
      </c>
      <c r="AO25" s="17" t="s">
        <v>82</v>
      </c>
      <c r="AP25" s="27" t="s">
        <v>82</v>
      </c>
      <c r="AQ25" s="330" t="s">
        <v>713</v>
      </c>
      <c r="AR25" s="17" t="s">
        <v>810</v>
      </c>
      <c r="AS25" s="17" t="s">
        <v>810</v>
      </c>
      <c r="AT25" s="27" t="s">
        <v>810</v>
      </c>
      <c r="AU25" s="447" t="s">
        <v>87</v>
      </c>
    </row>
    <row r="26" spans="1:48" s="37" customFormat="1" ht="180.95" customHeight="1">
      <c r="A26" s="230">
        <v>109</v>
      </c>
      <c r="B26" s="316" t="s">
        <v>95</v>
      </c>
      <c r="C26" s="317" t="s">
        <v>21</v>
      </c>
      <c r="D26" s="8" t="s">
        <v>290</v>
      </c>
      <c r="E26" s="8" t="s">
        <v>291</v>
      </c>
      <c r="F26" s="157" t="s">
        <v>91</v>
      </c>
      <c r="G26" s="448" t="s">
        <v>83</v>
      </c>
      <c r="H26" s="428" t="s">
        <v>79</v>
      </c>
      <c r="I26" s="449" t="s">
        <v>79</v>
      </c>
      <c r="J26" s="221">
        <v>43983</v>
      </c>
      <c r="K26" s="450">
        <v>47848</v>
      </c>
      <c r="L26" s="21">
        <v>942</v>
      </c>
      <c r="M26" s="451">
        <v>7650</v>
      </c>
      <c r="N26" s="348" t="s">
        <v>85</v>
      </c>
      <c r="O26" s="321">
        <v>95887204</v>
      </c>
      <c r="P26" s="321">
        <v>95887204</v>
      </c>
      <c r="Q26" s="375" t="s">
        <v>86</v>
      </c>
      <c r="R26" s="376" t="s">
        <v>205</v>
      </c>
      <c r="S26" s="389" t="s">
        <v>98</v>
      </c>
      <c r="T26" s="316" t="s">
        <v>173</v>
      </c>
      <c r="U26" s="7" t="s">
        <v>292</v>
      </c>
      <c r="V26" s="19" t="s">
        <v>293</v>
      </c>
      <c r="W26" s="21" t="s">
        <v>294</v>
      </c>
      <c r="X26" s="378" t="s">
        <v>295</v>
      </c>
      <c r="Y26" s="326" t="s">
        <v>87</v>
      </c>
      <c r="Z26" s="20" t="s">
        <v>87</v>
      </c>
      <c r="AA26" s="20" t="s">
        <v>87</v>
      </c>
      <c r="AB26" s="327">
        <v>11000</v>
      </c>
      <c r="AC26" s="328">
        <f>AB26</f>
        <v>11000</v>
      </c>
      <c r="AD26" s="329">
        <f t="shared" si="0"/>
        <v>11.677282377919321</v>
      </c>
      <c r="AE26" s="330" t="s">
        <v>811</v>
      </c>
      <c r="AF26" s="17" t="s">
        <v>812</v>
      </c>
      <c r="AG26" s="452" t="s">
        <v>813</v>
      </c>
      <c r="AH26" s="332" t="s">
        <v>814</v>
      </c>
      <c r="AI26" s="333" t="s">
        <v>815</v>
      </c>
      <c r="AJ26" s="331" t="s">
        <v>816</v>
      </c>
      <c r="AK26" s="331" t="s">
        <v>817</v>
      </c>
      <c r="AL26" s="338" t="s">
        <v>818</v>
      </c>
      <c r="AM26" s="31" t="s">
        <v>819</v>
      </c>
      <c r="AN26" s="31" t="s">
        <v>820</v>
      </c>
      <c r="AO26" s="31" t="s">
        <v>821</v>
      </c>
      <c r="AP26" s="31" t="s">
        <v>822</v>
      </c>
      <c r="AQ26" s="31" t="s">
        <v>823</v>
      </c>
      <c r="AR26" s="31" t="s">
        <v>823</v>
      </c>
      <c r="AS26" s="31" t="s">
        <v>824</v>
      </c>
      <c r="AT26" s="31" t="s">
        <v>824</v>
      </c>
      <c r="AU26" s="453" t="s">
        <v>87</v>
      </c>
    </row>
    <row r="27" spans="1:48" s="37" customFormat="1" ht="180.95" customHeight="1">
      <c r="A27" s="230">
        <v>110</v>
      </c>
      <c r="B27" s="316" t="s">
        <v>95</v>
      </c>
      <c r="C27" s="454" t="s">
        <v>22</v>
      </c>
      <c r="D27" s="428" t="s">
        <v>305</v>
      </c>
      <c r="E27" s="428" t="s">
        <v>306</v>
      </c>
      <c r="F27" s="455" t="s">
        <v>458</v>
      </c>
      <c r="G27" s="428" t="s">
        <v>83</v>
      </c>
      <c r="H27" s="410" t="s">
        <v>82</v>
      </c>
      <c r="I27" s="410" t="s">
        <v>82</v>
      </c>
      <c r="J27" s="456">
        <v>43983</v>
      </c>
      <c r="K27" s="457">
        <v>47848</v>
      </c>
      <c r="L27" s="410">
        <v>1</v>
      </c>
      <c r="M27" s="410">
        <v>11</v>
      </c>
      <c r="N27" s="458" t="s">
        <v>85</v>
      </c>
      <c r="O27" s="321">
        <v>12271875</v>
      </c>
      <c r="P27" s="321">
        <v>12271875</v>
      </c>
      <c r="Q27" s="459" t="s">
        <v>86</v>
      </c>
      <c r="R27" s="460">
        <v>7863</v>
      </c>
      <c r="S27" s="461" t="s">
        <v>98</v>
      </c>
      <c r="T27" s="455" t="s">
        <v>173</v>
      </c>
      <c r="U27" s="455" t="s">
        <v>174</v>
      </c>
      <c r="V27" s="455" t="s">
        <v>175</v>
      </c>
      <c r="W27" s="455" t="s">
        <v>176</v>
      </c>
      <c r="X27" s="462" t="s">
        <v>177</v>
      </c>
      <c r="Y27" s="326" t="s">
        <v>87</v>
      </c>
      <c r="Z27" s="20" t="s">
        <v>87</v>
      </c>
      <c r="AA27" s="366" t="s">
        <v>87</v>
      </c>
      <c r="AB27" s="327">
        <v>1</v>
      </c>
      <c r="AC27" s="328">
        <f>AB27</f>
        <v>1</v>
      </c>
      <c r="AD27" s="329">
        <f t="shared" si="0"/>
        <v>1</v>
      </c>
      <c r="AE27" s="330" t="s">
        <v>825</v>
      </c>
      <c r="AF27" s="17" t="s">
        <v>826</v>
      </c>
      <c r="AG27" s="367" t="s">
        <v>827</v>
      </c>
      <c r="AH27" s="332" t="s">
        <v>828</v>
      </c>
      <c r="AI27" s="333" t="s">
        <v>829</v>
      </c>
      <c r="AJ27" s="331" t="s">
        <v>830</v>
      </c>
      <c r="AK27" s="331" t="s">
        <v>831</v>
      </c>
      <c r="AL27" s="338" t="s">
        <v>832</v>
      </c>
      <c r="AM27" s="335" t="s">
        <v>709</v>
      </c>
      <c r="AN27" s="17" t="s">
        <v>710</v>
      </c>
      <c r="AO27" s="17" t="s">
        <v>833</v>
      </c>
      <c r="AP27" s="27" t="s">
        <v>712</v>
      </c>
      <c r="AQ27" s="330" t="s">
        <v>834</v>
      </c>
      <c r="AR27" s="17" t="s">
        <v>835</v>
      </c>
      <c r="AS27" s="17" t="s">
        <v>835</v>
      </c>
      <c r="AT27" s="27" t="s">
        <v>715</v>
      </c>
      <c r="AU27" s="154" t="s">
        <v>716</v>
      </c>
    </row>
    <row r="28" spans="1:48" s="37" customFormat="1" ht="180.95" customHeight="1">
      <c r="A28" s="230">
        <v>111</v>
      </c>
      <c r="B28" s="316" t="s">
        <v>95</v>
      </c>
      <c r="C28" s="463" t="s">
        <v>23</v>
      </c>
      <c r="D28" s="428" t="s">
        <v>316</v>
      </c>
      <c r="E28" s="428" t="s">
        <v>317</v>
      </c>
      <c r="F28" s="410" t="s">
        <v>91</v>
      </c>
      <c r="G28" s="428" t="s">
        <v>83</v>
      </c>
      <c r="H28" s="464" t="s">
        <v>79</v>
      </c>
      <c r="I28" s="410" t="s">
        <v>79</v>
      </c>
      <c r="J28" s="457">
        <v>43983</v>
      </c>
      <c r="K28" s="457">
        <v>47848</v>
      </c>
      <c r="L28" s="465">
        <v>2918</v>
      </c>
      <c r="M28" s="466">
        <v>23750</v>
      </c>
      <c r="N28" s="340" t="s">
        <v>85</v>
      </c>
      <c r="O28" s="321">
        <v>1659128724.78</v>
      </c>
      <c r="P28" s="321">
        <v>1659128724.78</v>
      </c>
      <c r="Q28" s="467" t="s">
        <v>86</v>
      </c>
      <c r="R28" s="468" t="s">
        <v>189</v>
      </c>
      <c r="S28" s="461" t="s">
        <v>98</v>
      </c>
      <c r="T28" s="455" t="s">
        <v>173</v>
      </c>
      <c r="U28" s="469" t="s">
        <v>190</v>
      </c>
      <c r="V28" s="470" t="s">
        <v>191</v>
      </c>
      <c r="W28" s="470">
        <v>3106167424</v>
      </c>
      <c r="X28" s="471" t="s">
        <v>192</v>
      </c>
      <c r="Y28" s="326" t="s">
        <v>87</v>
      </c>
      <c r="Z28" s="20" t="s">
        <v>87</v>
      </c>
      <c r="AA28" s="366" t="s">
        <v>87</v>
      </c>
      <c r="AB28" s="327">
        <v>9250</v>
      </c>
      <c r="AC28" s="328">
        <f>+AB28</f>
        <v>9250</v>
      </c>
      <c r="AD28" s="329">
        <f t="shared" si="0"/>
        <v>3.1699794379712132</v>
      </c>
      <c r="AE28" s="330" t="s">
        <v>836</v>
      </c>
      <c r="AF28" s="17" t="s">
        <v>837</v>
      </c>
      <c r="AG28" s="367" t="s">
        <v>838</v>
      </c>
      <c r="AH28" s="332" t="s">
        <v>839</v>
      </c>
      <c r="AI28" s="333" t="s">
        <v>840</v>
      </c>
      <c r="AJ28" s="331" t="s">
        <v>841</v>
      </c>
      <c r="AK28" s="331" t="s">
        <v>842</v>
      </c>
      <c r="AL28" s="338" t="s">
        <v>843</v>
      </c>
      <c r="AM28" s="335" t="s">
        <v>844</v>
      </c>
      <c r="AN28" s="17" t="s">
        <v>801</v>
      </c>
      <c r="AO28" s="17" t="s">
        <v>845</v>
      </c>
      <c r="AP28" s="27" t="s">
        <v>846</v>
      </c>
      <c r="AQ28" s="330" t="s">
        <v>834</v>
      </c>
      <c r="AR28" s="17" t="s">
        <v>847</v>
      </c>
      <c r="AS28" s="17" t="s">
        <v>848</v>
      </c>
      <c r="AT28" s="27" t="s">
        <v>849</v>
      </c>
      <c r="AU28" s="17" t="s">
        <v>716</v>
      </c>
    </row>
    <row r="29" spans="1:48" s="37" customFormat="1" ht="180.95" customHeight="1">
      <c r="A29" s="230">
        <v>112</v>
      </c>
      <c r="B29" s="316" t="s">
        <v>95</v>
      </c>
      <c r="C29" s="472" t="s">
        <v>24</v>
      </c>
      <c r="D29" s="316" t="s">
        <v>417</v>
      </c>
      <c r="E29" s="318" t="s">
        <v>418</v>
      </c>
      <c r="F29" s="316" t="s">
        <v>80</v>
      </c>
      <c r="G29" s="316" t="s">
        <v>83</v>
      </c>
      <c r="H29" s="316" t="s">
        <v>79</v>
      </c>
      <c r="I29" s="473" t="s">
        <v>79</v>
      </c>
      <c r="J29" s="221">
        <v>44075</v>
      </c>
      <c r="K29" s="221">
        <v>45261</v>
      </c>
      <c r="L29" s="316">
        <v>4</v>
      </c>
      <c r="M29" s="316">
        <v>13</v>
      </c>
      <c r="N29" s="317" t="s">
        <v>85</v>
      </c>
      <c r="O29" s="321">
        <v>800000000</v>
      </c>
      <c r="P29" s="321">
        <v>800000000</v>
      </c>
      <c r="Q29" s="474" t="s">
        <v>420</v>
      </c>
      <c r="R29" s="316">
        <v>7673</v>
      </c>
      <c r="S29" s="316" t="s">
        <v>416</v>
      </c>
      <c r="T29" s="316" t="s">
        <v>414</v>
      </c>
      <c r="U29" s="318" t="s">
        <v>896</v>
      </c>
      <c r="V29" s="318" t="s">
        <v>421</v>
      </c>
      <c r="W29" s="318"/>
      <c r="X29" s="475" t="s">
        <v>415</v>
      </c>
      <c r="Y29" s="326"/>
      <c r="Z29" s="20"/>
      <c r="AA29" s="476"/>
      <c r="AB29" s="477">
        <v>4</v>
      </c>
      <c r="AC29" s="328">
        <f>AB29</f>
        <v>4</v>
      </c>
      <c r="AD29" s="329">
        <f t="shared" si="0"/>
        <v>1</v>
      </c>
      <c r="AE29" s="478" t="s">
        <v>897</v>
      </c>
      <c r="AF29" s="21" t="s">
        <v>897</v>
      </c>
      <c r="AG29" s="479" t="s">
        <v>898</v>
      </c>
      <c r="AH29" s="480" t="s">
        <v>899</v>
      </c>
      <c r="AI29" s="330" t="s">
        <v>82</v>
      </c>
      <c r="AJ29" s="17" t="s">
        <v>82</v>
      </c>
      <c r="AK29" s="481" t="s">
        <v>82</v>
      </c>
      <c r="AL29" s="482" t="s">
        <v>82</v>
      </c>
      <c r="AM29" s="436" t="s">
        <v>92</v>
      </c>
      <c r="AN29" s="20" t="s">
        <v>441</v>
      </c>
      <c r="AO29" s="476" t="s">
        <v>900</v>
      </c>
      <c r="AP29" s="483" t="s">
        <v>901</v>
      </c>
      <c r="AQ29" s="484" t="s">
        <v>82</v>
      </c>
      <c r="AR29" s="17" t="s">
        <v>82</v>
      </c>
      <c r="AS29" s="20" t="s">
        <v>902</v>
      </c>
      <c r="AT29" s="485" t="s">
        <v>903</v>
      </c>
      <c r="AU29" s="486" t="s">
        <v>87</v>
      </c>
    </row>
    <row r="30" spans="1:48" s="37" customFormat="1" ht="180.95" customHeight="1">
      <c r="A30" s="230">
        <v>113</v>
      </c>
      <c r="B30" s="316" t="s">
        <v>95</v>
      </c>
      <c r="C30" s="472" t="s">
        <v>25</v>
      </c>
      <c r="D30" s="316" t="s">
        <v>430</v>
      </c>
      <c r="E30" s="316" t="s">
        <v>431</v>
      </c>
      <c r="F30" s="316" t="s">
        <v>80</v>
      </c>
      <c r="G30" s="316" t="s">
        <v>93</v>
      </c>
      <c r="H30" s="316" t="s">
        <v>79</v>
      </c>
      <c r="I30" s="473" t="s">
        <v>79</v>
      </c>
      <c r="J30" s="381">
        <v>44197</v>
      </c>
      <c r="K30" s="381">
        <v>45444</v>
      </c>
      <c r="L30" s="434">
        <v>0.5</v>
      </c>
      <c r="M30" s="434">
        <v>1</v>
      </c>
      <c r="N30" s="317" t="s">
        <v>85</v>
      </c>
      <c r="O30" s="321">
        <v>848326000</v>
      </c>
      <c r="P30" s="321">
        <v>848326000</v>
      </c>
      <c r="Q30" s="474" t="s">
        <v>420</v>
      </c>
      <c r="R30" s="316">
        <v>7673</v>
      </c>
      <c r="S30" s="316" t="s">
        <v>416</v>
      </c>
      <c r="T30" s="316" t="s">
        <v>414</v>
      </c>
      <c r="U30" s="316" t="s">
        <v>896</v>
      </c>
      <c r="V30" s="316" t="s">
        <v>421</v>
      </c>
      <c r="W30" s="316"/>
      <c r="X30" s="487" t="s">
        <v>415</v>
      </c>
      <c r="Y30" s="420"/>
      <c r="Z30" s="430"/>
      <c r="AA30" s="488"/>
      <c r="AB30" s="489">
        <v>0.5</v>
      </c>
      <c r="AC30" s="394">
        <v>0.5</v>
      </c>
      <c r="AD30" s="395">
        <f t="shared" si="0"/>
        <v>1</v>
      </c>
      <c r="AE30" s="478" t="s">
        <v>904</v>
      </c>
      <c r="AF30" s="21" t="s">
        <v>905</v>
      </c>
      <c r="AG30" s="479" t="s">
        <v>906</v>
      </c>
      <c r="AH30" s="490" t="s">
        <v>907</v>
      </c>
      <c r="AI30" s="330" t="s">
        <v>82</v>
      </c>
      <c r="AJ30" s="17" t="s">
        <v>82</v>
      </c>
      <c r="AK30" s="481" t="s">
        <v>82</v>
      </c>
      <c r="AL30" s="482" t="s">
        <v>82</v>
      </c>
      <c r="AM30" s="436" t="s">
        <v>908</v>
      </c>
      <c r="AN30" s="20" t="s">
        <v>909</v>
      </c>
      <c r="AO30" s="476" t="s">
        <v>910</v>
      </c>
      <c r="AP30" s="233" t="s">
        <v>911</v>
      </c>
      <c r="AQ30" s="484" t="s">
        <v>912</v>
      </c>
      <c r="AR30" s="17" t="s">
        <v>913</v>
      </c>
      <c r="AS30" s="20" t="s">
        <v>914</v>
      </c>
      <c r="AT30" s="485" t="s">
        <v>915</v>
      </c>
      <c r="AU30" s="491" t="s">
        <v>87</v>
      </c>
    </row>
    <row r="31" spans="1:48" s="144" customFormat="1">
      <c r="A31" s="85"/>
      <c r="B31" s="85"/>
      <c r="C31" s="85"/>
      <c r="D31" s="85"/>
      <c r="E31" s="85"/>
      <c r="F31" s="37"/>
      <c r="G31" s="37"/>
      <c r="H31" s="37"/>
      <c r="I31" s="37"/>
      <c r="J31" s="13"/>
      <c r="K31" s="13"/>
      <c r="L31" s="37"/>
      <c r="M31" s="37"/>
      <c r="N31" s="37"/>
      <c r="O31" s="37"/>
      <c r="P31" s="37"/>
      <c r="Q31" s="37"/>
      <c r="R31" s="37"/>
      <c r="S31" s="37"/>
      <c r="T31" s="37"/>
      <c r="U31" s="37"/>
      <c r="V31" s="37"/>
      <c r="W31" s="37"/>
      <c r="X31" s="37"/>
      <c r="Y31" s="37"/>
      <c r="Z31" s="37"/>
      <c r="AA31" s="37"/>
      <c r="AB31" s="37"/>
      <c r="AC31" s="37"/>
      <c r="AD31" s="151"/>
      <c r="AE31" s="37"/>
      <c r="AF31" s="37"/>
      <c r="AG31" s="37"/>
      <c r="AH31" s="37"/>
      <c r="AI31" s="37"/>
      <c r="AJ31" s="37"/>
      <c r="AK31" s="37"/>
      <c r="AL31" s="37"/>
      <c r="AM31" s="37"/>
      <c r="AN31" s="37"/>
      <c r="AO31" s="37"/>
      <c r="AP31" s="37"/>
      <c r="AS31" s="37"/>
      <c r="AT31" s="37"/>
      <c r="AU31" s="37"/>
    </row>
    <row r="32" spans="1:48">
      <c r="A32" s="85"/>
      <c r="B32" s="85"/>
      <c r="C32" s="85"/>
      <c r="Y32" s="37"/>
      <c r="Z32" s="37"/>
      <c r="AE32" s="37"/>
      <c r="AF32" s="37"/>
      <c r="AI32" s="37"/>
      <c r="AJ32" s="37"/>
      <c r="AM32" s="37"/>
      <c r="AN32" s="37"/>
      <c r="AQ32" s="37"/>
      <c r="AR32" s="37"/>
      <c r="AV32" s="37"/>
    </row>
    <row r="33" spans="1:48">
      <c r="A33" s="85"/>
      <c r="B33" s="85"/>
      <c r="C33" s="85"/>
      <c r="Y33" s="37"/>
      <c r="Z33" s="37"/>
      <c r="AE33" s="37"/>
      <c r="AF33" s="37"/>
      <c r="AI33" s="37"/>
      <c r="AJ33" s="37"/>
      <c r="AM33" s="37"/>
      <c r="AN33" s="37"/>
      <c r="AQ33" s="37"/>
      <c r="AR33" s="37"/>
      <c r="AV33" s="37"/>
    </row>
    <row r="34" spans="1:48">
      <c r="A34" s="85"/>
      <c r="B34" s="85"/>
      <c r="C34" s="85"/>
      <c r="Y34" s="37"/>
      <c r="Z34" s="37"/>
      <c r="AE34" s="37"/>
      <c r="AF34" s="37"/>
      <c r="AI34" s="37"/>
      <c r="AJ34" s="37"/>
      <c r="AM34" s="37"/>
      <c r="AN34" s="37"/>
      <c r="AQ34" s="37"/>
      <c r="AR34" s="37"/>
      <c r="AV34" s="37"/>
    </row>
    <row r="35" spans="1:48">
      <c r="A35" s="85"/>
      <c r="B35" s="85"/>
      <c r="C35" s="85"/>
      <c r="Y35" s="37"/>
      <c r="Z35" s="37"/>
      <c r="AE35" s="37"/>
      <c r="AF35" s="37"/>
      <c r="AI35" s="37"/>
      <c r="AJ35" s="37"/>
      <c r="AM35" s="37"/>
      <c r="AN35" s="37"/>
      <c r="AQ35" s="37"/>
      <c r="AR35" s="37"/>
      <c r="AV35" s="37"/>
    </row>
    <row r="36" spans="1:48">
      <c r="A36" s="85"/>
      <c r="B36" s="85"/>
      <c r="C36" s="85"/>
      <c r="Y36" s="37"/>
      <c r="Z36" s="37"/>
      <c r="AE36" s="37"/>
      <c r="AF36" s="37"/>
      <c r="AI36" s="37"/>
      <c r="AJ36" s="37"/>
      <c r="AM36" s="37"/>
      <c r="AN36" s="37"/>
      <c r="AQ36" s="37"/>
      <c r="AR36" s="37"/>
      <c r="AV36" s="37"/>
    </row>
    <row r="37" spans="1:48">
      <c r="A37" s="85"/>
      <c r="B37" s="85"/>
      <c r="C37" s="85"/>
      <c r="Y37" s="37"/>
      <c r="Z37" s="37"/>
      <c r="AE37" s="37"/>
      <c r="AF37" s="37"/>
      <c r="AI37" s="37"/>
      <c r="AJ37" s="37"/>
      <c r="AM37" s="37"/>
      <c r="AN37" s="37"/>
      <c r="AQ37" s="37"/>
      <c r="AR37" s="37"/>
      <c r="AV37" s="37"/>
    </row>
    <row r="38" spans="1:48">
      <c r="A38" s="85"/>
      <c r="B38" s="85"/>
      <c r="C38" s="85"/>
      <c r="Y38" s="37"/>
      <c r="Z38" s="37"/>
      <c r="AE38" s="37"/>
      <c r="AF38" s="37"/>
      <c r="AI38" s="37"/>
      <c r="AJ38" s="37"/>
      <c r="AM38" s="37"/>
      <c r="AN38" s="37"/>
      <c r="AQ38" s="37"/>
      <c r="AR38" s="37"/>
      <c r="AV38" s="37"/>
    </row>
    <row r="39" spans="1:48">
      <c r="A39" s="85"/>
      <c r="B39" s="85"/>
      <c r="C39" s="85"/>
      <c r="Y39" s="37"/>
      <c r="Z39" s="37"/>
      <c r="AE39" s="37"/>
      <c r="AF39" s="37"/>
      <c r="AI39" s="37"/>
      <c r="AJ39" s="37"/>
      <c r="AM39" s="37"/>
      <c r="AN39" s="37"/>
      <c r="AQ39" s="37"/>
      <c r="AR39" s="37"/>
      <c r="AV39" s="37"/>
    </row>
    <row r="40" spans="1:48">
      <c r="A40" s="85"/>
      <c r="B40" s="85"/>
      <c r="C40" s="85"/>
      <c r="Y40" s="37"/>
      <c r="Z40" s="37"/>
      <c r="AE40" s="37"/>
      <c r="AF40" s="37"/>
      <c r="AI40" s="37"/>
      <c r="AJ40" s="37"/>
      <c r="AM40" s="37"/>
      <c r="AN40" s="37"/>
      <c r="AQ40" s="37"/>
      <c r="AR40" s="37"/>
      <c r="AV40" s="37"/>
    </row>
    <row r="41" spans="1:48">
      <c r="A41" s="85"/>
      <c r="B41" s="85"/>
      <c r="C41" s="85"/>
      <c r="Y41" s="37"/>
      <c r="Z41" s="37"/>
      <c r="AE41" s="37"/>
      <c r="AF41" s="37"/>
      <c r="AI41" s="37"/>
      <c r="AJ41" s="37"/>
      <c r="AM41" s="37"/>
      <c r="AN41" s="37"/>
      <c r="AQ41" s="37"/>
      <c r="AR41" s="37"/>
      <c r="AV41" s="37"/>
    </row>
    <row r="42" spans="1:48">
      <c r="A42" s="85"/>
      <c r="B42" s="85"/>
      <c r="C42" s="85"/>
      <c r="Y42" s="37"/>
      <c r="Z42" s="37"/>
      <c r="AE42" s="37"/>
      <c r="AF42" s="37"/>
      <c r="AI42" s="37"/>
      <c r="AJ42" s="37"/>
      <c r="AM42" s="37"/>
      <c r="AN42" s="37"/>
      <c r="AQ42" s="37"/>
      <c r="AR42" s="37"/>
      <c r="AV42" s="37"/>
    </row>
    <row r="43" spans="1:48">
      <c r="A43" s="85"/>
      <c r="B43" s="85"/>
      <c r="C43" s="85"/>
      <c r="Y43" s="37"/>
      <c r="Z43" s="37"/>
      <c r="AE43" s="37"/>
      <c r="AF43" s="37"/>
      <c r="AI43" s="37"/>
      <c r="AJ43" s="37"/>
      <c r="AM43" s="37"/>
      <c r="AN43" s="37"/>
      <c r="AQ43" s="37"/>
      <c r="AR43" s="37"/>
      <c r="AV43" s="37"/>
    </row>
    <row r="44" spans="1:48">
      <c r="A44" s="85"/>
      <c r="B44" s="85"/>
      <c r="C44" s="85"/>
      <c r="Y44" s="37"/>
      <c r="Z44" s="37"/>
      <c r="AE44" s="37"/>
      <c r="AF44" s="37"/>
      <c r="AI44" s="37"/>
      <c r="AJ44" s="37"/>
      <c r="AM44" s="37"/>
      <c r="AN44" s="37"/>
      <c r="AQ44" s="37"/>
      <c r="AR44" s="37"/>
      <c r="AV44" s="37"/>
    </row>
    <row r="45" spans="1:48">
      <c r="A45" s="85"/>
      <c r="B45" s="85"/>
      <c r="C45" s="85"/>
      <c r="Y45" s="37"/>
      <c r="Z45" s="37"/>
      <c r="AE45" s="37"/>
      <c r="AF45" s="37"/>
      <c r="AI45" s="37"/>
      <c r="AJ45" s="37"/>
      <c r="AM45" s="37"/>
      <c r="AN45" s="37"/>
      <c r="AQ45" s="37"/>
      <c r="AR45" s="37"/>
      <c r="AV45" s="37"/>
    </row>
    <row r="46" spans="1:48">
      <c r="A46" s="85"/>
      <c r="B46" s="85"/>
      <c r="C46" s="85"/>
      <c r="Y46" s="37"/>
      <c r="Z46" s="37"/>
      <c r="AE46" s="37"/>
      <c r="AF46" s="37"/>
      <c r="AI46" s="37"/>
      <c r="AJ46" s="37"/>
      <c r="AM46" s="37"/>
      <c r="AN46" s="37"/>
      <c r="AQ46" s="37"/>
      <c r="AR46" s="37"/>
      <c r="AV46" s="37"/>
    </row>
    <row r="47" spans="1:48">
      <c r="A47" s="85"/>
      <c r="B47" s="85"/>
      <c r="C47" s="85"/>
      <c r="Y47" s="37"/>
      <c r="Z47" s="37"/>
      <c r="AE47" s="37"/>
      <c r="AF47" s="37"/>
      <c r="AI47" s="37"/>
      <c r="AJ47" s="37"/>
      <c r="AM47" s="37"/>
      <c r="AN47" s="37"/>
      <c r="AQ47" s="37"/>
      <c r="AR47" s="37"/>
      <c r="AV47" s="37"/>
    </row>
    <row r="48" spans="1:48">
      <c r="A48" s="85"/>
      <c r="B48" s="85"/>
      <c r="C48" s="85"/>
      <c r="Y48" s="37"/>
      <c r="Z48" s="37"/>
      <c r="AE48" s="37"/>
      <c r="AF48" s="37"/>
      <c r="AI48" s="37"/>
      <c r="AJ48" s="37"/>
      <c r="AM48" s="37"/>
      <c r="AN48" s="37"/>
      <c r="AQ48" s="37"/>
      <c r="AR48" s="37"/>
      <c r="AV48" s="37"/>
    </row>
    <row r="49" spans="1:48">
      <c r="A49" s="85"/>
      <c r="B49" s="85"/>
      <c r="C49" s="85"/>
      <c r="Y49" s="37"/>
      <c r="Z49" s="37"/>
      <c r="AE49" s="37"/>
      <c r="AF49" s="37"/>
      <c r="AI49" s="37"/>
      <c r="AJ49" s="37"/>
      <c r="AM49" s="37"/>
      <c r="AN49" s="37"/>
      <c r="AQ49" s="37"/>
      <c r="AR49" s="37"/>
      <c r="AV49" s="37"/>
    </row>
    <row r="50" spans="1:48">
      <c r="A50" s="85"/>
      <c r="B50" s="85"/>
      <c r="C50" s="85"/>
      <c r="Y50" s="37"/>
      <c r="Z50" s="37"/>
      <c r="AE50" s="37"/>
      <c r="AF50" s="37"/>
      <c r="AI50" s="37"/>
      <c r="AJ50" s="37"/>
      <c r="AM50" s="37"/>
      <c r="AN50" s="37"/>
      <c r="AQ50" s="37"/>
      <c r="AR50" s="37"/>
      <c r="AV50" s="37"/>
    </row>
    <row r="51" spans="1:48">
      <c r="A51" s="85"/>
      <c r="B51" s="85"/>
      <c r="C51" s="85"/>
      <c r="Y51" s="37"/>
      <c r="Z51" s="37"/>
      <c r="AE51" s="37"/>
      <c r="AF51" s="37"/>
      <c r="AI51" s="37"/>
      <c r="AJ51" s="37"/>
      <c r="AM51" s="37"/>
      <c r="AN51" s="37"/>
      <c r="AQ51" s="37"/>
      <c r="AR51" s="37"/>
      <c r="AV51" s="37"/>
    </row>
    <row r="52" spans="1:48">
      <c r="A52" s="85"/>
      <c r="B52" s="85"/>
      <c r="C52" s="85"/>
      <c r="Y52" s="37"/>
      <c r="Z52" s="37"/>
      <c r="AE52" s="37"/>
      <c r="AF52" s="37"/>
      <c r="AI52" s="37"/>
      <c r="AJ52" s="37"/>
      <c r="AM52" s="37"/>
      <c r="AN52" s="37"/>
      <c r="AQ52" s="37"/>
      <c r="AR52" s="37"/>
      <c r="AV52" s="37"/>
    </row>
    <row r="53" spans="1:48">
      <c r="A53" s="85"/>
      <c r="B53" s="85"/>
      <c r="C53" s="85"/>
      <c r="AV53" s="37"/>
    </row>
    <row r="54" spans="1:48">
      <c r="A54" s="85"/>
      <c r="B54" s="85"/>
      <c r="C54" s="85"/>
      <c r="AV54" s="37"/>
    </row>
    <row r="55" spans="1:48">
      <c r="A55" s="85"/>
      <c r="B55" s="85"/>
      <c r="C55" s="85"/>
      <c r="AV55" s="37"/>
    </row>
    <row r="56" spans="1:48">
      <c r="A56" s="85"/>
      <c r="B56" s="85"/>
      <c r="C56" s="85"/>
      <c r="AV56" s="37"/>
    </row>
    <row r="57" spans="1:48">
      <c r="A57" s="85"/>
      <c r="B57" s="85"/>
      <c r="C57" s="85"/>
      <c r="AV57" s="37"/>
    </row>
    <row r="58" spans="1:48">
      <c r="A58" s="85"/>
      <c r="B58" s="85"/>
      <c r="C58" s="85"/>
      <c r="AV58" s="37"/>
    </row>
    <row r="59" spans="1:48">
      <c r="A59" s="85"/>
      <c r="B59" s="85"/>
      <c r="C59" s="85"/>
      <c r="AV59" s="37"/>
    </row>
    <row r="60" spans="1:48">
      <c r="A60" s="85"/>
      <c r="B60" s="85"/>
      <c r="C60" s="85"/>
      <c r="AV60" s="37"/>
    </row>
    <row r="61" spans="1:48">
      <c r="A61" s="85"/>
      <c r="B61" s="85"/>
      <c r="C61" s="85"/>
    </row>
    <row r="62" spans="1:48">
      <c r="A62" s="85"/>
      <c r="B62" s="85"/>
      <c r="C62" s="85"/>
    </row>
    <row r="63" spans="1:48">
      <c r="A63" s="85"/>
      <c r="B63" s="85"/>
      <c r="C63" s="85"/>
    </row>
    <row r="64" spans="1:48">
      <c r="A64" s="85"/>
      <c r="B64" s="85"/>
      <c r="C64" s="85"/>
    </row>
    <row r="65" spans="1:3">
      <c r="A65" s="85"/>
      <c r="B65" s="85"/>
      <c r="C65" s="85"/>
    </row>
  </sheetData>
  <autoFilter ref="A4:AW30" xr:uid="{3E965157-5233-4D6A-A2D2-555C387C037B}">
    <sortState xmlns:xlrd2="http://schemas.microsoft.com/office/spreadsheetml/2017/richdata2" ref="A5:AW30">
      <sortCondition ref="A4:A30"/>
    </sortState>
  </autoFilter>
  <mergeCells count="28">
    <mergeCell ref="AU2:AU3"/>
    <mergeCell ref="X2:X3"/>
    <mergeCell ref="Y2:AB2"/>
    <mergeCell ref="AE2:AH2"/>
    <mergeCell ref="AI2:AL2"/>
    <mergeCell ref="AM2:AP2"/>
    <mergeCell ref="AQ2:AT2"/>
    <mergeCell ref="Y1:AU1"/>
    <mergeCell ref="C2:C3"/>
    <mergeCell ref="D2:D3"/>
    <mergeCell ref="E2:E3"/>
    <mergeCell ref="G2:G3"/>
    <mergeCell ref="L1:L2"/>
    <mergeCell ref="W2:W3"/>
    <mergeCell ref="M1:M3"/>
    <mergeCell ref="N1:N3"/>
    <mergeCell ref="O1:R1"/>
    <mergeCell ref="S1:X1"/>
    <mergeCell ref="O2:R2"/>
    <mergeCell ref="S2:S3"/>
    <mergeCell ref="T2:T3"/>
    <mergeCell ref="U2:U3"/>
    <mergeCell ref="V2:V3"/>
    <mergeCell ref="A1:A3"/>
    <mergeCell ref="B1:B3"/>
    <mergeCell ref="C1:I1"/>
    <mergeCell ref="J1:K2"/>
    <mergeCell ref="H2:I2"/>
  </mergeCells>
  <dataValidations count="23">
    <dataValidation allowBlank="1" showInputMessage="1" showErrorMessage="1" prompt="Escriba la fórmula de cálculo del indicador. _x000a_Variables usadas para la medición del indicador, debe ser explicita la unidad de medida." sqref="E2:E4" xr:uid="{A50A09C3-7AEE-4419-A55E-2351865957B9}"/>
    <dataValidation allowBlank="1" showInputMessage="1" showErrorMessage="1" prompt="Escriba el nombre del indicador. _x000a_Debe evidenciar con precisión la propiedad a medir, y debe guardar coherencia con la fórmula._x000a_Solo se puede tener un indicador por producto o acción." sqref="D2:D4" xr:uid="{9B98FC58-74C6-4E24-B607-65058C531C7C}"/>
    <dataValidation allowBlank="1" showInputMessage="1" showErrorMessage="1" prompt="Formato DD/MM/AAAA_x000a_Escriba la fecha de inicio de ejecución del producto._x000a_" sqref="J3:J4" xr:uid="{19692EC7-EA00-4A41-BFC5-5A889ACEFF78}"/>
    <dataValidation allowBlank="1" showInputMessage="1" showErrorMessage="1" prompt="Formato DD/MM/AAAA_x000a_Escriba la fecha de finalización de ejecución del producto._x000a__x000a_" sqref="K3:K4" xr:uid="{007DC4B8-9BBD-45FB-AC8A-D4B6DBDD1891}"/>
    <dataValidation allowBlank="1" showInputMessage="1" showErrorMessage="1" prompt="Escriba la Dirección, Subdirección, Grupo o Unidad responsable de la ejecución del producto o acción._x000a_Utilice nombres completos." sqref="U2:U4" xr:uid="{967595C1-6E82-4459-8CE8-0993FA419706}"/>
    <dataValidation allowBlank="1" showInputMessage="1" showErrorMessage="1" prompt="Escriba el nombre completo de la persona responsable de la ejecución del producto." sqref="V2:W4" xr:uid="{A749B560-12C7-428E-855A-ACC48D09F352}"/>
    <dataValidation allowBlank="1" showInputMessage="1" showErrorMessage="1" prompt="Escriba el numero telefónico, número de extensión, correo electrónico de la persona de contacto relacionada en la columna anterior." sqref="X2:X4" xr:uid="{82E07A4C-B465-491E-91C0-735BE4B1E67E}"/>
    <dataValidation allowBlank="1" showInputMessage="1" showErrorMessage="1" prompt="Defina el Producto que quiere alcanzar a través de la medición." sqref="C2:C4" xr:uid="{50F50F07-941D-488F-93DB-7CC14A88D401}"/>
    <dataValidation allowBlank="1" showInputMessage="1" showErrorMessage="1" prompt="Seleccione de la lista desplegable._x000a_Fórmula a través de la cual se acumulan los avances, de tal forma que sea posible determinar el avance del indicador. _x000a__x000a_" sqref="G2:G4" xr:uid="{DFAC8CCA-DD17-448C-B5A6-1C28E81AEC73}"/>
    <dataValidation allowBlank="1" showInputMessage="1" showErrorMessage="1" prompt="Cifras en millones de pesos. Corresponde al valor con el que se cuenta y se asigna a la implementación de la acción. _x000a_No necesariamente corresponderá al costo." sqref="P3:P4" xr:uid="{7B063F71-95EB-416D-8AA3-D07880E37B47}"/>
    <dataValidation allowBlank="1" showInputMessage="1" showErrorMessage="1" prompt="Identifique la fuente de financiación (Funcionamiento, Inversión, Cooperaciòn, Crédito, etc. )" sqref="Q3:Q4" xr:uid="{C61CCC94-086D-4779-A1A7-DE1A0408D910}"/>
    <dataValidation allowBlank="1" showInputMessage="1" showErrorMessage="1" prompt="Si la fuente de financiación es inversión, identifique el código del proyecto." sqref="R3:R4" xr:uid="{59A8C83A-1747-4CA5-BC0B-3FF139DCC9D8}"/>
    <dataValidation allowBlank="1" showInputMessage="1" showErrorMessage="1" prompt="Cifras en millones de pesos. Corresponde al valor de implementar la acción._x000a_" sqref="O3:O4" xr:uid="{A27AD8A9-988D-477D-AF32-861CAEABCBDF}"/>
    <dataValidation allowBlank="1" showInputMessage="1" showErrorMessage="1" prompt="Seleccione de la lista desplegable, la entidad responsable de la ejecución del producto o acción." sqref="T2:T3 S2 S4:T4" xr:uid="{595E7FEA-E945-43B4-8E9A-BA73C04296A4}"/>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H2:I2" xr:uid="{9E3AC0F4-1AB1-4B87-8EEA-8E35474CC492}"/>
    <dataValidation type="date" allowBlank="1" showInputMessage="1" showErrorMessage="1" sqref="J12 J5:J10 J21:J22 H21:I22" xr:uid="{823F1DE9-088C-44D5-93DE-E890313FC29B}">
      <formula1>36526</formula1>
      <formula2>58806</formula2>
    </dataValidation>
    <dataValidation type="custom" allowBlank="1" showInputMessage="1" showErrorMessage="1" error="La celda debe contener solo texto" sqref="T30 S12:T12 T17 S21:T22 T5:T10 S5:S7 S9:S10 T15 T20" xr:uid="{1DDA672C-CF09-4EE7-8F87-087B23D13B84}">
      <formula1>ISTEXT(S5)</formula1>
    </dataValidation>
    <dataValidation type="whole" allowBlank="1" showInputMessage="1" showErrorMessage="1" sqref="H5:H7 H9:H10 H12" xr:uid="{AB5C21FB-8FA5-4DE9-AB90-576304F0F261}">
      <formula1>2000</formula1>
      <formula2>500000000</formula2>
    </dataValidation>
    <dataValidation allowBlank="1" showInputMessage="1" showErrorMessage="1" prompt="Totalice la meta de producto a alcanzar al final de la vigencia de la política pública. Tenga en cuenta el Tipo de Anualización determinado." sqref="N1 M1:M4" xr:uid="{2964D2A5-B380-4693-A445-8F192415CEE0}"/>
    <dataValidation allowBlank="1" showInputMessage="1" showErrorMessage="1" prompt="Determine si el indicador responde a un enfoque (Derechos Humanos, Género, Poblacional - Diferencial, Ambiental y Territorial). Si responde a más de enfoque separelos por ;" sqref="F2" xr:uid="{C2CBB201-1660-45D8-8C62-79EBD153AED9}"/>
    <dataValidation allowBlank="1" showInputMessage="1" showErrorMessage="1" prompt="Período que tomará lograr el resultado o producto." sqref="J1" xr:uid="{5DC1E1BE-5F48-4EEA-8744-F9621FCDEA09}"/>
    <dataValidation type="custom" allowBlank="1" showInputMessage="1" showErrorMessage="1" sqref="C21" xr:uid="{38DFD36E-425B-41D0-A516-FA26ADA54D3C}">
      <formula1>ISTEXT(C21)</formula1>
    </dataValidation>
    <dataValidation type="custom" allowBlank="1" showInputMessage="1" showErrorMessage="1" error="La celda es de solo texto" sqref="B5:B20" xr:uid="{C2ECC47C-0E66-456E-BB37-E5DADB035303}">
      <formula1>ISTEXT(B5)</formula1>
    </dataValidation>
  </dataValidations>
  <hyperlinks>
    <hyperlink ref="X13" r:id="rId1" xr:uid="{D647E9CA-02AA-4D86-8394-C0EF99B456BF}"/>
    <hyperlink ref="X14" r:id="rId2" xr:uid="{AA9FE11B-E727-4E37-9FD8-3BC65D43F09F}"/>
    <hyperlink ref="X15" r:id="rId3" xr:uid="{5F47D2FB-A4C0-40E6-BA65-6BE3DC97D405}"/>
    <hyperlink ref="X26" r:id="rId4" xr:uid="{84FA789D-3FA0-4B63-BC2F-629944553939}"/>
    <hyperlink ref="X29" r:id="rId5" xr:uid="{13C07970-4EEE-4021-9517-68C456CADEE6}"/>
    <hyperlink ref="X30" r:id="rId6" xr:uid="{0BEDA7C7-CCD0-408B-9587-46EB9721B38F}"/>
    <hyperlink ref="AJ19" r:id="rId7" display="GÉNERO: Todas las Mujeres residentes en el Distrito Capital, pueden participar en los proyectos, programas y/o convenios suscritos por la Subdirección Financiamiento._x000a__x000a_La Oferta de servicios se encuentra publicada en la pagina web de la entidad :  http://www.desarrolloeconomico.gov.co/transparencia/informacion-interes/convocatorias." xr:uid="{934D367E-58C5-4834-A030-2A5011A2311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881A5-EF67-4704-8C31-E8451E7FCD09}">
  <dimension ref="A1:AZ426"/>
  <sheetViews>
    <sheetView zoomScale="60" zoomScaleNormal="60" workbookViewId="0">
      <selection activeCell="E9" sqref="E9"/>
    </sheetView>
  </sheetViews>
  <sheetFormatPr baseColWidth="10" defaultColWidth="9.140625" defaultRowHeight="12.75"/>
  <cols>
    <col min="1" max="1" width="34.42578125" style="34" customWidth="1"/>
    <col min="2" max="2" width="16.28515625" style="8" customWidth="1"/>
    <col min="3" max="3" width="9.7109375" style="22" customWidth="1"/>
    <col min="4" max="4" width="36.28515625" style="8" customWidth="1"/>
    <col min="5" max="5" width="29.28515625" style="8" customWidth="1"/>
    <col min="6" max="6" width="14.42578125" style="22" customWidth="1"/>
    <col min="7" max="7" width="15.140625" style="221" customWidth="1"/>
    <col min="8" max="8" width="20" style="221" customWidth="1"/>
    <col min="9" max="9" width="14.140625" style="22" customWidth="1"/>
    <col min="10" max="12" width="10.140625" style="17" customWidth="1"/>
    <col min="13" max="13" width="9.85546875" style="17" customWidth="1"/>
    <col min="14" max="14" width="19.85546875" style="20" customWidth="1"/>
    <col min="15" max="18" width="24.42578125" style="8" customWidth="1"/>
    <col min="19" max="27" width="18.28515625" style="8" hidden="1" customWidth="1"/>
    <col min="28" max="30" width="18.28515625" style="8" customWidth="1"/>
    <col min="31" max="52" width="9.140625" style="38"/>
    <col min="53" max="16384" width="9.140625" style="8"/>
  </cols>
  <sheetData>
    <row r="1" spans="1:52" ht="13.35" customHeight="1">
      <c r="S1" s="28"/>
      <c r="T1" s="28"/>
      <c r="V1" s="28"/>
      <c r="W1" s="28"/>
      <c r="Y1" s="28"/>
      <c r="Z1" s="28"/>
      <c r="AB1" s="28"/>
      <c r="AC1" s="28"/>
    </row>
    <row r="2" spans="1:52" s="223" customFormat="1" ht="27.75" customHeight="1">
      <c r="A2" s="222"/>
      <c r="G2" s="224"/>
      <c r="H2" s="224"/>
      <c r="J2" s="973" t="s">
        <v>511</v>
      </c>
      <c r="K2" s="974"/>
      <c r="L2" s="974"/>
      <c r="M2" s="973"/>
      <c r="N2" s="225"/>
      <c r="O2" s="973" t="s">
        <v>512</v>
      </c>
      <c r="P2" s="973"/>
      <c r="Q2" s="973"/>
      <c r="R2" s="973"/>
      <c r="S2" s="973" t="s">
        <v>938</v>
      </c>
      <c r="T2" s="973"/>
      <c r="U2" s="973"/>
      <c r="V2" s="973" t="s">
        <v>939</v>
      </c>
      <c r="W2" s="973"/>
      <c r="X2" s="973"/>
      <c r="Y2" s="973" t="s">
        <v>940</v>
      </c>
      <c r="Z2" s="973"/>
      <c r="AA2" s="973"/>
      <c r="AB2" s="973" t="s">
        <v>941</v>
      </c>
      <c r="AC2" s="973"/>
      <c r="AD2" s="973"/>
      <c r="AE2" s="227"/>
      <c r="AF2" s="227"/>
      <c r="AG2" s="227"/>
      <c r="AH2" s="227"/>
      <c r="AI2" s="227"/>
      <c r="AJ2" s="227"/>
      <c r="AK2" s="227"/>
      <c r="AL2" s="227"/>
      <c r="AM2" s="227"/>
      <c r="AN2" s="227"/>
      <c r="AO2" s="227"/>
      <c r="AP2" s="227"/>
      <c r="AQ2" s="227"/>
      <c r="AR2" s="227"/>
      <c r="AS2" s="227"/>
      <c r="AT2" s="227"/>
      <c r="AU2" s="227"/>
      <c r="AV2" s="227"/>
      <c r="AW2" s="227"/>
      <c r="AX2" s="227"/>
      <c r="AY2" s="227"/>
      <c r="AZ2" s="227"/>
    </row>
    <row r="3" spans="1:52" s="222" customFormat="1" ht="25.5">
      <c r="A3" s="225" t="s">
        <v>457</v>
      </c>
      <c r="B3" s="225" t="s">
        <v>43</v>
      </c>
      <c r="C3" s="225" t="s">
        <v>942</v>
      </c>
      <c r="D3" s="225" t="s">
        <v>506</v>
      </c>
      <c r="E3" s="225" t="s">
        <v>507</v>
      </c>
      <c r="F3" s="225" t="s">
        <v>64</v>
      </c>
      <c r="G3" s="228" t="s">
        <v>508</v>
      </c>
      <c r="H3" s="228" t="s">
        <v>509</v>
      </c>
      <c r="I3" s="225" t="s">
        <v>974</v>
      </c>
      <c r="J3" s="225" t="s">
        <v>513</v>
      </c>
      <c r="K3" s="226" t="s">
        <v>514</v>
      </c>
      <c r="L3" s="226" t="s">
        <v>515</v>
      </c>
      <c r="M3" s="225" t="s">
        <v>516</v>
      </c>
      <c r="N3" s="225" t="s">
        <v>517</v>
      </c>
      <c r="O3" s="225" t="s">
        <v>513</v>
      </c>
      <c r="P3" s="225" t="s">
        <v>514</v>
      </c>
      <c r="Q3" s="225" t="s">
        <v>515</v>
      </c>
      <c r="R3" s="225" t="s">
        <v>516</v>
      </c>
      <c r="S3" s="225" t="s">
        <v>943</v>
      </c>
      <c r="T3" s="225" t="s">
        <v>944</v>
      </c>
      <c r="U3" s="225" t="s">
        <v>945</v>
      </c>
      <c r="V3" s="225" t="s">
        <v>943</v>
      </c>
      <c r="W3" s="225" t="s">
        <v>944</v>
      </c>
      <c r="X3" s="225" t="s">
        <v>945</v>
      </c>
      <c r="Y3" s="225" t="s">
        <v>943</v>
      </c>
      <c r="Z3" s="225" t="s">
        <v>944</v>
      </c>
      <c r="AA3" s="225" t="s">
        <v>945</v>
      </c>
      <c r="AB3" s="225" t="s">
        <v>943</v>
      </c>
      <c r="AC3" s="225" t="s">
        <v>944</v>
      </c>
      <c r="AD3" s="225" t="s">
        <v>945</v>
      </c>
      <c r="AE3" s="229"/>
      <c r="AF3" s="229"/>
      <c r="AG3" s="229"/>
      <c r="AH3" s="229"/>
      <c r="AI3" s="229"/>
      <c r="AJ3" s="229"/>
      <c r="AK3" s="229"/>
      <c r="AL3" s="229"/>
      <c r="AM3" s="229"/>
      <c r="AN3" s="229"/>
      <c r="AO3" s="229"/>
      <c r="AP3" s="229"/>
      <c r="AQ3" s="229"/>
      <c r="AR3" s="229"/>
      <c r="AS3" s="229"/>
      <c r="AT3" s="229"/>
      <c r="AU3" s="229"/>
      <c r="AV3" s="229"/>
      <c r="AW3" s="229"/>
      <c r="AX3" s="229"/>
      <c r="AY3" s="229"/>
      <c r="AZ3" s="229"/>
    </row>
    <row r="4" spans="1:52" s="18" customFormat="1" ht="81.95" customHeight="1">
      <c r="A4" s="230" t="s">
        <v>975</v>
      </c>
      <c r="B4" s="86" t="s">
        <v>519</v>
      </c>
      <c r="C4" s="165" t="s">
        <v>978</v>
      </c>
      <c r="D4" s="87" t="s">
        <v>979</v>
      </c>
      <c r="E4" s="177" t="s">
        <v>980</v>
      </c>
      <c r="F4" s="236">
        <v>1</v>
      </c>
      <c r="G4" s="237">
        <v>44743</v>
      </c>
      <c r="H4" s="237">
        <v>44926</v>
      </c>
      <c r="I4" s="22">
        <f t="shared" ref="I4:I7" si="0">J4+L4+M4</f>
        <v>1</v>
      </c>
      <c r="J4" s="147">
        <v>0</v>
      </c>
      <c r="K4" s="168"/>
      <c r="L4" s="233">
        <v>0</v>
      </c>
      <c r="M4" s="233">
        <v>1</v>
      </c>
      <c r="N4" s="231">
        <f t="shared" ref="N4:N8" si="1">I4/F4</f>
        <v>1</v>
      </c>
      <c r="O4" s="27" t="s">
        <v>976</v>
      </c>
      <c r="P4" s="92"/>
      <c r="Q4" s="27" t="s">
        <v>977</v>
      </c>
      <c r="R4" s="27" t="s">
        <v>981</v>
      </c>
      <c r="S4" s="234" t="s">
        <v>87</v>
      </c>
      <c r="T4" s="35" t="s">
        <v>87</v>
      </c>
      <c r="U4" s="31" t="s">
        <v>87</v>
      </c>
      <c r="V4" s="92"/>
      <c r="W4" s="92"/>
      <c r="X4" s="92"/>
      <c r="Y4" s="234" t="s">
        <v>332</v>
      </c>
      <c r="Z4" s="35" t="s">
        <v>332</v>
      </c>
      <c r="AA4" s="31" t="s">
        <v>332</v>
      </c>
      <c r="AB4" s="234">
        <v>32</v>
      </c>
      <c r="AC4" s="35">
        <v>21</v>
      </c>
      <c r="AD4" s="31" t="s">
        <v>982</v>
      </c>
      <c r="AE4" s="232"/>
      <c r="AF4" s="232"/>
      <c r="AG4" s="232"/>
      <c r="AH4" s="232"/>
      <c r="AI4" s="232"/>
      <c r="AJ4" s="232"/>
      <c r="AK4" s="232"/>
      <c r="AL4" s="232"/>
      <c r="AM4" s="232"/>
      <c r="AN4" s="232"/>
      <c r="AO4" s="232"/>
      <c r="AP4" s="232"/>
      <c r="AQ4" s="232"/>
      <c r="AR4" s="232"/>
      <c r="AS4" s="232"/>
      <c r="AT4" s="232"/>
      <c r="AU4" s="232"/>
      <c r="AV4" s="232"/>
      <c r="AW4" s="232"/>
      <c r="AX4" s="232"/>
      <c r="AY4" s="232"/>
      <c r="AZ4" s="232"/>
    </row>
    <row r="5" spans="1:52" s="18" customFormat="1" ht="81.95" customHeight="1">
      <c r="A5" s="230" t="s">
        <v>975</v>
      </c>
      <c r="B5" s="86" t="s">
        <v>530</v>
      </c>
      <c r="C5" s="165" t="s">
        <v>965</v>
      </c>
      <c r="D5" s="180" t="s">
        <v>983</v>
      </c>
      <c r="E5" s="177" t="s">
        <v>984</v>
      </c>
      <c r="F5" s="236">
        <v>5</v>
      </c>
      <c r="G5" s="237">
        <v>44652</v>
      </c>
      <c r="H5" s="237">
        <v>44926</v>
      </c>
      <c r="I5" s="22">
        <f t="shared" si="0"/>
        <v>7</v>
      </c>
      <c r="J5" s="233">
        <v>0</v>
      </c>
      <c r="K5" s="168"/>
      <c r="L5" s="233">
        <v>0</v>
      </c>
      <c r="M5" s="233">
        <v>7</v>
      </c>
      <c r="N5" s="231">
        <f t="shared" si="1"/>
        <v>1.4</v>
      </c>
      <c r="O5" s="27" t="s">
        <v>87</v>
      </c>
      <c r="P5" s="92"/>
      <c r="Q5" s="27" t="s">
        <v>985</v>
      </c>
      <c r="R5" s="27" t="s">
        <v>986</v>
      </c>
      <c r="S5" s="234" t="s">
        <v>332</v>
      </c>
      <c r="T5" s="35" t="s">
        <v>332</v>
      </c>
      <c r="U5" s="31" t="s">
        <v>87</v>
      </c>
      <c r="V5" s="92"/>
      <c r="W5" s="92"/>
      <c r="X5" s="92"/>
      <c r="Y5" s="234" t="s">
        <v>87</v>
      </c>
      <c r="Z5" s="35" t="s">
        <v>87</v>
      </c>
      <c r="AA5" s="31" t="s">
        <v>87</v>
      </c>
      <c r="AB5" s="234" t="s">
        <v>332</v>
      </c>
      <c r="AC5" s="35" t="s">
        <v>332</v>
      </c>
      <c r="AD5" s="31" t="s">
        <v>87</v>
      </c>
      <c r="AE5" s="232"/>
      <c r="AF5" s="232"/>
      <c r="AG5" s="232"/>
      <c r="AH5" s="232"/>
      <c r="AI5" s="232"/>
      <c r="AJ5" s="232"/>
      <c r="AK5" s="232"/>
      <c r="AL5" s="232"/>
      <c r="AM5" s="232"/>
      <c r="AN5" s="232"/>
      <c r="AO5" s="232"/>
      <c r="AP5" s="232"/>
      <c r="AQ5" s="232"/>
      <c r="AR5" s="232"/>
      <c r="AS5" s="232"/>
      <c r="AT5" s="232"/>
      <c r="AU5" s="232"/>
      <c r="AV5" s="232"/>
      <c r="AW5" s="232"/>
      <c r="AX5" s="232"/>
      <c r="AY5" s="232"/>
      <c r="AZ5" s="232"/>
    </row>
    <row r="6" spans="1:52" s="18" customFormat="1" ht="81.95" customHeight="1">
      <c r="A6" s="230" t="s">
        <v>975</v>
      </c>
      <c r="B6" s="86" t="s">
        <v>519</v>
      </c>
      <c r="C6" s="165" t="s">
        <v>987</v>
      </c>
      <c r="D6" s="87" t="s">
        <v>988</v>
      </c>
      <c r="E6" s="87" t="s">
        <v>989</v>
      </c>
      <c r="F6" s="88">
        <v>3</v>
      </c>
      <c r="G6" s="237">
        <v>44652</v>
      </c>
      <c r="H6" s="237">
        <v>44926</v>
      </c>
      <c r="I6" s="22">
        <f t="shared" si="0"/>
        <v>1</v>
      </c>
      <c r="J6" s="147">
        <v>0</v>
      </c>
      <c r="K6" s="168"/>
      <c r="L6" s="147">
        <v>0</v>
      </c>
      <c r="M6" s="147">
        <v>1</v>
      </c>
      <c r="N6" s="231">
        <f t="shared" si="1"/>
        <v>0.33333333333333331</v>
      </c>
      <c r="O6" s="27" t="s">
        <v>990</v>
      </c>
      <c r="P6" s="92"/>
      <c r="Q6" s="27" t="s">
        <v>991</v>
      </c>
      <c r="R6" s="27" t="s">
        <v>992</v>
      </c>
      <c r="S6" s="234" t="s">
        <v>87</v>
      </c>
      <c r="T6" s="31" t="s">
        <v>87</v>
      </c>
      <c r="U6" s="31" t="s">
        <v>87</v>
      </c>
      <c r="V6" s="92"/>
      <c r="W6" s="92"/>
      <c r="X6" s="92"/>
      <c r="Y6" s="234">
        <v>18</v>
      </c>
      <c r="Z6" s="35">
        <v>1</v>
      </c>
      <c r="AA6" s="31" t="s">
        <v>993</v>
      </c>
      <c r="AB6" s="234" t="s">
        <v>82</v>
      </c>
      <c r="AC6" s="35" t="s">
        <v>82</v>
      </c>
      <c r="AD6" s="31" t="s">
        <v>82</v>
      </c>
      <c r="AE6" s="232"/>
      <c r="AF6" s="232"/>
      <c r="AG6" s="232"/>
      <c r="AH6" s="232"/>
      <c r="AI6" s="232"/>
      <c r="AJ6" s="232"/>
      <c r="AK6" s="232"/>
      <c r="AL6" s="232"/>
      <c r="AM6" s="232"/>
      <c r="AN6" s="232"/>
      <c r="AO6" s="232"/>
      <c r="AP6" s="232"/>
      <c r="AQ6" s="232"/>
      <c r="AR6" s="232"/>
      <c r="AS6" s="232"/>
      <c r="AT6" s="232"/>
      <c r="AU6" s="232"/>
      <c r="AV6" s="232"/>
      <c r="AW6" s="232"/>
      <c r="AX6" s="232"/>
      <c r="AY6" s="232"/>
      <c r="AZ6" s="232"/>
    </row>
    <row r="7" spans="1:52" s="18" customFormat="1" ht="81.95" customHeight="1">
      <c r="A7" s="230" t="s">
        <v>975</v>
      </c>
      <c r="B7" s="86" t="s">
        <v>532</v>
      </c>
      <c r="C7" s="165" t="s">
        <v>987</v>
      </c>
      <c r="D7" s="184" t="s">
        <v>543</v>
      </c>
      <c r="E7" s="86" t="s">
        <v>544</v>
      </c>
      <c r="F7" s="236">
        <v>7</v>
      </c>
      <c r="G7" s="237">
        <v>44652</v>
      </c>
      <c r="H7" s="237">
        <v>44926</v>
      </c>
      <c r="I7" s="22">
        <f t="shared" si="0"/>
        <v>7</v>
      </c>
      <c r="J7" s="147">
        <v>0</v>
      </c>
      <c r="K7" s="168"/>
      <c r="L7" s="147">
        <v>0</v>
      </c>
      <c r="M7" s="147">
        <v>7</v>
      </c>
      <c r="N7" s="231">
        <f t="shared" si="1"/>
        <v>1</v>
      </c>
      <c r="O7" s="27" t="s">
        <v>994</v>
      </c>
      <c r="P7" s="92"/>
      <c r="Q7" s="27" t="s">
        <v>995</v>
      </c>
      <c r="R7" s="27" t="s">
        <v>996</v>
      </c>
      <c r="S7" s="234" t="s">
        <v>87</v>
      </c>
      <c r="T7" s="35" t="s">
        <v>87</v>
      </c>
      <c r="U7" s="31" t="s">
        <v>87</v>
      </c>
      <c r="V7" s="92"/>
      <c r="W7" s="92"/>
      <c r="X7" s="92"/>
      <c r="Y7" s="234" t="s">
        <v>87</v>
      </c>
      <c r="Z7" s="35" t="s">
        <v>87</v>
      </c>
      <c r="AA7" s="31" t="s">
        <v>87</v>
      </c>
      <c r="AB7" s="234">
        <v>7</v>
      </c>
      <c r="AC7" s="35">
        <v>9</v>
      </c>
      <c r="AD7" s="31" t="s">
        <v>87</v>
      </c>
      <c r="AE7" s="232"/>
      <c r="AF7" s="232"/>
      <c r="AG7" s="232"/>
      <c r="AH7" s="232"/>
      <c r="AI7" s="232"/>
      <c r="AJ7" s="232"/>
      <c r="AK7" s="232"/>
      <c r="AL7" s="232"/>
      <c r="AM7" s="232"/>
      <c r="AN7" s="232"/>
      <c r="AO7" s="232"/>
      <c r="AP7" s="232"/>
      <c r="AQ7" s="232"/>
      <c r="AR7" s="232"/>
      <c r="AS7" s="232"/>
      <c r="AT7" s="232"/>
      <c r="AU7" s="232"/>
      <c r="AV7" s="232"/>
      <c r="AW7" s="232"/>
      <c r="AX7" s="232"/>
      <c r="AY7" s="232"/>
      <c r="AZ7" s="232"/>
    </row>
    <row r="8" spans="1:52" s="18" customFormat="1" ht="81.95" customHeight="1">
      <c r="A8" s="230" t="s">
        <v>975</v>
      </c>
      <c r="B8" s="86" t="s">
        <v>532</v>
      </c>
      <c r="C8" s="165" t="s">
        <v>987</v>
      </c>
      <c r="D8" s="184" t="s">
        <v>997</v>
      </c>
      <c r="E8" s="86" t="s">
        <v>534</v>
      </c>
      <c r="F8" s="236">
        <v>7</v>
      </c>
      <c r="G8" s="237">
        <v>44652</v>
      </c>
      <c r="H8" s="237">
        <v>44926</v>
      </c>
      <c r="I8" s="22">
        <f>J8+K8+L8+M8</f>
        <v>8</v>
      </c>
      <c r="J8" s="147"/>
      <c r="K8" s="168">
        <v>3</v>
      </c>
      <c r="L8" s="147">
        <v>5</v>
      </c>
      <c r="M8" s="147">
        <v>0</v>
      </c>
      <c r="N8" s="231">
        <f t="shared" si="1"/>
        <v>1.1428571428571428</v>
      </c>
      <c r="O8" s="27" t="s">
        <v>87</v>
      </c>
      <c r="P8" s="92"/>
      <c r="Q8" s="27" t="s">
        <v>998</v>
      </c>
      <c r="R8" s="27" t="s">
        <v>998</v>
      </c>
      <c r="S8" s="234">
        <v>3</v>
      </c>
      <c r="T8" s="35" t="s">
        <v>82</v>
      </c>
      <c r="U8" s="35" t="s">
        <v>82</v>
      </c>
      <c r="V8" s="92"/>
      <c r="W8" s="92"/>
      <c r="X8" s="92"/>
      <c r="Y8" s="234">
        <v>8</v>
      </c>
      <c r="Z8" s="35" t="s">
        <v>87</v>
      </c>
      <c r="AA8" s="31" t="s">
        <v>87</v>
      </c>
      <c r="AB8" s="234">
        <v>8</v>
      </c>
      <c r="AC8" s="35">
        <v>0</v>
      </c>
      <c r="AD8" s="31" t="s">
        <v>87</v>
      </c>
      <c r="AE8" s="232"/>
      <c r="AF8" s="232"/>
      <c r="AG8" s="232"/>
      <c r="AH8" s="232"/>
      <c r="AI8" s="232"/>
      <c r="AJ8" s="232"/>
      <c r="AK8" s="232"/>
      <c r="AL8" s="232"/>
      <c r="AM8" s="232"/>
      <c r="AN8" s="232"/>
      <c r="AO8" s="232"/>
      <c r="AP8" s="232"/>
      <c r="AQ8" s="232"/>
      <c r="AR8" s="232"/>
      <c r="AS8" s="232"/>
      <c r="AT8" s="232"/>
      <c r="AU8" s="232"/>
      <c r="AV8" s="232"/>
      <c r="AW8" s="232"/>
      <c r="AX8" s="232"/>
      <c r="AY8" s="232"/>
      <c r="AZ8" s="232"/>
    </row>
    <row r="9" spans="1:52" s="18" customFormat="1" ht="81.95" customHeight="1">
      <c r="A9" s="230" t="s">
        <v>391</v>
      </c>
      <c r="B9" s="87" t="s">
        <v>571</v>
      </c>
      <c r="C9" s="166" t="s">
        <v>965</v>
      </c>
      <c r="D9" s="238" t="s">
        <v>1000</v>
      </c>
      <c r="E9" s="86" t="s">
        <v>1001</v>
      </c>
      <c r="F9" s="239">
        <v>1</v>
      </c>
      <c r="G9" s="167">
        <v>44743</v>
      </c>
      <c r="H9" s="167">
        <v>44916</v>
      </c>
      <c r="I9" s="22">
        <f t="shared" ref="I9:I10" si="2">J9+K9+L9+M9</f>
        <v>1</v>
      </c>
      <c r="J9" s="147"/>
      <c r="K9" s="89"/>
      <c r="L9" s="89"/>
      <c r="M9" s="147">
        <v>1</v>
      </c>
      <c r="N9" s="231">
        <f t="shared" ref="N9:N10" si="3">I9/F9</f>
        <v>1</v>
      </c>
      <c r="O9" s="29" t="s">
        <v>999</v>
      </c>
      <c r="P9" s="92" t="s">
        <v>80</v>
      </c>
      <c r="Q9" s="92" t="s">
        <v>1002</v>
      </c>
      <c r="R9" s="27" t="s">
        <v>1003</v>
      </c>
      <c r="S9" s="29"/>
      <c r="T9" s="30"/>
      <c r="U9" s="30" t="s">
        <v>80</v>
      </c>
      <c r="V9" s="89" t="s">
        <v>80</v>
      </c>
      <c r="W9" s="89" t="s">
        <v>80</v>
      </c>
      <c r="X9" s="91"/>
      <c r="Y9" s="89">
        <v>15</v>
      </c>
      <c r="Z9" s="89">
        <v>3</v>
      </c>
      <c r="AA9" s="91" t="s">
        <v>1004</v>
      </c>
      <c r="AB9" s="234">
        <v>1200</v>
      </c>
      <c r="AC9" s="35">
        <v>1171</v>
      </c>
      <c r="AD9" s="31" t="s">
        <v>1005</v>
      </c>
      <c r="AE9" s="232"/>
      <c r="AF9" s="232"/>
      <c r="AG9" s="232"/>
      <c r="AH9" s="232"/>
      <c r="AI9" s="232"/>
      <c r="AJ9" s="232"/>
      <c r="AK9" s="232"/>
      <c r="AL9" s="232"/>
      <c r="AM9" s="232"/>
      <c r="AN9" s="232"/>
      <c r="AO9" s="232"/>
      <c r="AP9" s="232"/>
      <c r="AQ9" s="232"/>
      <c r="AR9" s="232"/>
      <c r="AS9" s="232"/>
      <c r="AT9" s="232"/>
      <c r="AU9" s="232"/>
      <c r="AV9" s="232"/>
      <c r="AW9" s="232"/>
      <c r="AX9" s="232"/>
      <c r="AY9" s="232"/>
      <c r="AZ9" s="232"/>
    </row>
    <row r="10" spans="1:52" s="18" customFormat="1" ht="81.95" customHeight="1">
      <c r="A10" s="230" t="s">
        <v>391</v>
      </c>
      <c r="B10" s="86" t="s">
        <v>556</v>
      </c>
      <c r="C10" s="166" t="s">
        <v>987</v>
      </c>
      <c r="D10" s="238" t="s">
        <v>1006</v>
      </c>
      <c r="E10" s="86" t="s">
        <v>1007</v>
      </c>
      <c r="F10" s="239">
        <v>100</v>
      </c>
      <c r="G10" s="167">
        <v>44713</v>
      </c>
      <c r="H10" s="167">
        <v>44915</v>
      </c>
      <c r="I10" s="22">
        <f t="shared" si="2"/>
        <v>187</v>
      </c>
      <c r="J10" s="147"/>
      <c r="K10" s="170"/>
      <c r="L10" s="170">
        <v>187</v>
      </c>
      <c r="M10" s="147"/>
      <c r="N10" s="231">
        <f t="shared" si="3"/>
        <v>1.87</v>
      </c>
      <c r="O10" s="29" t="s">
        <v>999</v>
      </c>
      <c r="P10" s="241" t="s">
        <v>1008</v>
      </c>
      <c r="Q10" s="241" t="s">
        <v>1009</v>
      </c>
      <c r="R10" s="27" t="s">
        <v>1010</v>
      </c>
      <c r="S10" s="29"/>
      <c r="T10" s="30"/>
      <c r="U10" s="30" t="s">
        <v>80</v>
      </c>
      <c r="V10" s="170" t="s">
        <v>80</v>
      </c>
      <c r="W10" s="170" t="s">
        <v>80</v>
      </c>
      <c r="X10" s="91" t="s">
        <v>80</v>
      </c>
      <c r="Y10" s="170">
        <v>187</v>
      </c>
      <c r="Z10" s="170"/>
      <c r="AA10" s="91" t="s">
        <v>1011</v>
      </c>
      <c r="AB10" s="27" t="s">
        <v>80</v>
      </c>
      <c r="AC10" s="31" t="s">
        <v>80</v>
      </c>
      <c r="AD10" s="31" t="s">
        <v>87</v>
      </c>
      <c r="AE10" s="232"/>
      <c r="AF10" s="232"/>
      <c r="AG10" s="232"/>
      <c r="AH10" s="232"/>
      <c r="AI10" s="232"/>
      <c r="AJ10" s="232"/>
      <c r="AK10" s="232"/>
      <c r="AL10" s="232"/>
      <c r="AM10" s="232"/>
      <c r="AN10" s="232"/>
      <c r="AO10" s="232"/>
      <c r="AP10" s="232"/>
      <c r="AQ10" s="232"/>
      <c r="AR10" s="232"/>
      <c r="AS10" s="232"/>
      <c r="AT10" s="232"/>
      <c r="AU10" s="232"/>
      <c r="AV10" s="232"/>
      <c r="AW10" s="232"/>
      <c r="AX10" s="232"/>
      <c r="AY10" s="232"/>
      <c r="AZ10" s="232"/>
    </row>
    <row r="11" spans="1:52" s="232" customFormat="1">
      <c r="A11" s="242"/>
      <c r="B11" s="243"/>
      <c r="C11" s="244"/>
      <c r="D11" s="243"/>
      <c r="E11" s="243"/>
      <c r="F11" s="245"/>
      <c r="G11" s="246"/>
      <c r="H11" s="246"/>
      <c r="I11" s="152"/>
      <c r="J11" s="96"/>
      <c r="K11" s="96"/>
      <c r="L11" s="205"/>
      <c r="M11" s="96"/>
      <c r="N11" s="247"/>
      <c r="O11" s="96"/>
      <c r="P11" s="96"/>
      <c r="Q11" s="96"/>
      <c r="R11" s="96"/>
      <c r="S11" s="96"/>
      <c r="T11" s="96"/>
      <c r="U11" s="96"/>
      <c r="V11" s="96"/>
      <c r="W11" s="96"/>
      <c r="X11" s="96"/>
      <c r="Y11" s="205"/>
      <c r="Z11" s="205"/>
      <c r="AA11" s="205"/>
      <c r="AB11" s="96"/>
      <c r="AC11" s="96"/>
      <c r="AD11" s="96"/>
    </row>
    <row r="12" spans="1:52" s="232" customFormat="1">
      <c r="A12" s="242"/>
      <c r="B12" s="248"/>
      <c r="C12" s="244"/>
      <c r="D12" s="248"/>
      <c r="E12" s="248"/>
      <c r="F12" s="244"/>
      <c r="G12" s="249"/>
      <c r="H12" s="249"/>
      <c r="I12" s="152"/>
      <c r="J12" s="205"/>
      <c r="K12" s="205"/>
      <c r="L12" s="96"/>
      <c r="M12" s="250"/>
      <c r="N12" s="247"/>
      <c r="O12" s="205"/>
      <c r="P12" s="205"/>
      <c r="Q12" s="96"/>
      <c r="R12" s="250"/>
      <c r="S12" s="205"/>
      <c r="T12" s="205"/>
      <c r="U12" s="205"/>
      <c r="V12" s="96"/>
      <c r="W12" s="96"/>
      <c r="X12" s="96"/>
      <c r="Y12" s="96"/>
      <c r="Z12" s="96"/>
      <c r="AA12" s="96"/>
      <c r="AB12" s="250"/>
      <c r="AC12" s="250"/>
      <c r="AD12" s="250"/>
    </row>
    <row r="13" spans="1:52" s="232" customFormat="1">
      <c r="A13" s="242"/>
      <c r="B13" s="248"/>
      <c r="C13" s="244"/>
      <c r="D13" s="248"/>
      <c r="E13" s="248"/>
      <c r="F13" s="244"/>
      <c r="G13" s="249"/>
      <c r="H13" s="249"/>
      <c r="I13" s="152"/>
      <c r="J13" s="205"/>
      <c r="K13" s="205"/>
      <c r="L13" s="96"/>
      <c r="M13" s="250"/>
      <c r="N13" s="247"/>
      <c r="O13" s="205"/>
      <c r="P13" s="205"/>
      <c r="Q13" s="96"/>
      <c r="R13" s="250"/>
      <c r="S13" s="205"/>
      <c r="T13" s="205"/>
      <c r="U13" s="205"/>
      <c r="V13" s="96"/>
      <c r="W13" s="96"/>
      <c r="X13" s="96"/>
      <c r="Y13" s="96"/>
      <c r="Z13" s="96"/>
      <c r="AA13" s="96"/>
      <c r="AB13" s="250"/>
      <c r="AC13" s="250"/>
      <c r="AD13" s="250"/>
    </row>
    <row r="14" spans="1:52" s="232" customFormat="1">
      <c r="A14" s="242"/>
      <c r="B14" s="248"/>
      <c r="C14" s="244"/>
      <c r="D14" s="248"/>
      <c r="E14" s="248"/>
      <c r="F14" s="244"/>
      <c r="G14" s="249"/>
      <c r="H14" s="249"/>
      <c r="I14" s="152"/>
      <c r="J14" s="205"/>
      <c r="K14" s="205"/>
      <c r="L14" s="96"/>
      <c r="M14" s="250"/>
      <c r="N14" s="247"/>
      <c r="O14" s="205"/>
      <c r="P14" s="205"/>
      <c r="Q14" s="96"/>
      <c r="R14" s="250"/>
      <c r="S14" s="205"/>
      <c r="T14" s="205"/>
      <c r="U14" s="205"/>
      <c r="V14" s="96"/>
      <c r="W14" s="96"/>
      <c r="X14" s="96"/>
      <c r="Y14" s="96"/>
      <c r="Z14" s="96"/>
      <c r="AA14" s="96"/>
      <c r="AB14" s="250"/>
      <c r="AC14" s="250"/>
      <c r="AD14" s="250"/>
    </row>
    <row r="15" spans="1:52" s="232" customFormat="1">
      <c r="A15" s="242"/>
      <c r="B15" s="248"/>
      <c r="C15" s="244"/>
      <c r="D15" s="248"/>
      <c r="E15" s="248"/>
      <c r="F15" s="244"/>
      <c r="G15" s="249"/>
      <c r="H15" s="249"/>
      <c r="I15" s="152"/>
      <c r="J15" s="205"/>
      <c r="K15" s="205"/>
      <c r="L15" s="96"/>
      <c r="M15" s="250"/>
      <c r="N15" s="247"/>
      <c r="O15" s="205"/>
      <c r="P15" s="205"/>
      <c r="Q15" s="96"/>
      <c r="R15" s="250"/>
      <c r="S15" s="205"/>
      <c r="T15" s="205"/>
      <c r="U15" s="205"/>
      <c r="V15" s="96"/>
      <c r="W15" s="96"/>
      <c r="X15" s="96"/>
      <c r="Y15" s="96"/>
      <c r="Z15" s="96"/>
      <c r="AA15" s="96"/>
      <c r="AB15" s="250"/>
      <c r="AC15" s="250"/>
      <c r="AD15" s="250"/>
    </row>
    <row r="16" spans="1:52" s="232" customFormat="1">
      <c r="A16" s="242"/>
      <c r="B16" s="248"/>
      <c r="C16" s="244"/>
      <c r="D16" s="248"/>
      <c r="E16" s="248"/>
      <c r="F16" s="244"/>
      <c r="G16" s="249"/>
      <c r="H16" s="249"/>
      <c r="I16" s="152"/>
      <c r="J16" s="205"/>
      <c r="K16" s="205"/>
      <c r="L16" s="96"/>
      <c r="M16" s="250"/>
      <c r="N16" s="247"/>
      <c r="O16" s="205"/>
      <c r="P16" s="205"/>
      <c r="Q16" s="96"/>
      <c r="R16" s="250"/>
      <c r="S16" s="205"/>
      <c r="T16" s="205"/>
      <c r="U16" s="205"/>
      <c r="V16" s="96"/>
      <c r="W16" s="96"/>
      <c r="X16" s="96"/>
      <c r="Y16" s="96"/>
      <c r="Z16" s="96"/>
      <c r="AA16" s="96"/>
      <c r="AB16" s="250"/>
      <c r="AC16" s="250"/>
      <c r="AD16" s="250"/>
    </row>
    <row r="17" spans="1:30" s="232" customFormat="1">
      <c r="A17" s="242"/>
      <c r="B17" s="248"/>
      <c r="C17" s="244"/>
      <c r="D17" s="248"/>
      <c r="E17" s="248"/>
      <c r="F17" s="244"/>
      <c r="G17" s="249"/>
      <c r="H17" s="249"/>
      <c r="I17" s="152"/>
      <c r="J17" s="205"/>
      <c r="K17" s="205"/>
      <c r="L17" s="96"/>
      <c r="M17" s="250"/>
      <c r="N17" s="247"/>
      <c r="O17" s="205"/>
      <c r="P17" s="205"/>
      <c r="Q17" s="96"/>
      <c r="R17" s="250"/>
      <c r="S17" s="205"/>
      <c r="T17" s="205"/>
      <c r="U17" s="205"/>
      <c r="V17" s="96"/>
      <c r="W17" s="96"/>
      <c r="X17" s="96"/>
      <c r="Y17" s="96"/>
      <c r="Z17" s="96"/>
      <c r="AA17" s="96"/>
      <c r="AB17" s="250"/>
      <c r="AC17" s="250"/>
      <c r="AD17" s="250"/>
    </row>
    <row r="18" spans="1:30" s="232" customFormat="1">
      <c r="A18" s="242"/>
      <c r="B18" s="248"/>
      <c r="C18" s="244"/>
      <c r="D18" s="248"/>
      <c r="E18" s="248"/>
      <c r="F18" s="244"/>
      <c r="G18" s="249"/>
      <c r="H18" s="249"/>
      <c r="I18" s="152"/>
      <c r="J18" s="205"/>
      <c r="K18" s="205"/>
      <c r="L18" s="96"/>
      <c r="M18" s="250"/>
      <c r="N18" s="247"/>
      <c r="O18" s="205"/>
      <c r="P18" s="205"/>
      <c r="Q18" s="96"/>
      <c r="R18" s="250"/>
      <c r="S18" s="205"/>
      <c r="T18" s="205"/>
      <c r="U18" s="205"/>
      <c r="V18" s="96"/>
      <c r="W18" s="96"/>
      <c r="X18" s="96"/>
      <c r="Y18" s="96"/>
      <c r="Z18" s="96"/>
      <c r="AA18" s="96"/>
      <c r="AB18" s="250"/>
      <c r="AC18" s="250"/>
      <c r="AD18" s="250"/>
    </row>
    <row r="19" spans="1:30" s="232" customFormat="1">
      <c r="A19" s="242"/>
      <c r="B19" s="248"/>
      <c r="C19" s="244"/>
      <c r="D19" s="248"/>
      <c r="E19" s="248"/>
      <c r="F19" s="244"/>
      <c r="G19" s="249"/>
      <c r="H19" s="249"/>
      <c r="I19" s="152"/>
      <c r="J19" s="205"/>
      <c r="K19" s="205"/>
      <c r="L19" s="96"/>
      <c r="M19" s="250"/>
      <c r="N19" s="247"/>
      <c r="O19" s="205"/>
      <c r="P19" s="205"/>
      <c r="Q19" s="96"/>
      <c r="R19" s="250"/>
      <c r="S19" s="205"/>
      <c r="T19" s="205"/>
      <c r="U19" s="205"/>
      <c r="V19" s="96"/>
      <c r="W19" s="96"/>
      <c r="X19" s="96"/>
      <c r="Y19" s="96"/>
      <c r="Z19" s="96"/>
      <c r="AA19" s="96"/>
      <c r="AB19" s="250"/>
      <c r="AC19" s="250"/>
      <c r="AD19" s="250"/>
    </row>
    <row r="20" spans="1:30" s="232" customFormat="1">
      <c r="A20" s="242"/>
      <c r="B20" s="248"/>
      <c r="C20" s="244"/>
      <c r="D20" s="248"/>
      <c r="E20" s="248"/>
      <c r="F20" s="244"/>
      <c r="G20" s="249"/>
      <c r="H20" s="249"/>
      <c r="I20" s="152"/>
      <c r="J20" s="205"/>
      <c r="K20" s="205"/>
      <c r="L20" s="96"/>
      <c r="M20" s="250"/>
      <c r="N20" s="247"/>
      <c r="O20" s="205"/>
      <c r="P20" s="205"/>
      <c r="Q20" s="96"/>
      <c r="R20" s="250"/>
      <c r="S20" s="205"/>
      <c r="T20" s="205"/>
      <c r="U20" s="205"/>
      <c r="V20" s="96"/>
      <c r="W20" s="96"/>
      <c r="X20" s="96"/>
      <c r="Y20" s="96"/>
      <c r="Z20" s="96"/>
      <c r="AA20" s="96"/>
      <c r="AB20" s="250"/>
      <c r="AC20" s="250"/>
      <c r="AD20" s="250"/>
    </row>
    <row r="21" spans="1:30" s="232" customFormat="1">
      <c r="A21" s="242"/>
      <c r="B21" s="248"/>
      <c r="C21" s="244"/>
      <c r="D21" s="248"/>
      <c r="E21" s="248"/>
      <c r="F21" s="251"/>
      <c r="G21" s="249"/>
      <c r="H21" s="249"/>
      <c r="I21" s="152"/>
      <c r="J21" s="205"/>
      <c r="K21" s="252"/>
      <c r="L21" s="253"/>
      <c r="M21" s="250"/>
      <c r="N21" s="247"/>
      <c r="O21" s="205"/>
      <c r="P21" s="205"/>
      <c r="Q21" s="96"/>
      <c r="R21" s="250"/>
      <c r="S21" s="205"/>
      <c r="T21" s="205"/>
      <c r="U21" s="205"/>
      <c r="V21" s="96"/>
      <c r="W21" s="96"/>
      <c r="X21" s="96"/>
      <c r="Y21" s="96"/>
      <c r="Z21" s="96"/>
      <c r="AA21" s="96"/>
      <c r="AB21" s="250"/>
      <c r="AC21" s="250"/>
      <c r="AD21" s="250"/>
    </row>
    <row r="22" spans="1:30" s="232" customFormat="1">
      <c r="A22" s="242"/>
      <c r="B22" s="248"/>
      <c r="C22" s="244"/>
      <c r="D22" s="248"/>
      <c r="E22" s="248"/>
      <c r="F22" s="244"/>
      <c r="G22" s="249"/>
      <c r="H22" s="249"/>
      <c r="I22" s="152"/>
      <c r="J22" s="205"/>
      <c r="K22" s="205"/>
      <c r="L22" s="96"/>
      <c r="M22" s="250"/>
      <c r="N22" s="247"/>
      <c r="O22" s="205"/>
      <c r="P22" s="205"/>
      <c r="Q22" s="96"/>
      <c r="R22" s="250"/>
      <c r="S22" s="205"/>
      <c r="T22" s="205"/>
      <c r="U22" s="205"/>
      <c r="V22" s="96"/>
      <c r="W22" s="96"/>
      <c r="X22" s="96"/>
      <c r="Y22" s="96"/>
      <c r="Z22" s="96"/>
      <c r="AA22" s="96"/>
      <c r="AB22" s="250"/>
      <c r="AC22" s="250"/>
      <c r="AD22" s="250"/>
    </row>
    <row r="23" spans="1:30" s="232" customFormat="1">
      <c r="A23" s="242"/>
      <c r="B23" s="248"/>
      <c r="C23" s="244"/>
      <c r="D23" s="248"/>
      <c r="E23" s="248"/>
      <c r="F23" s="244"/>
      <c r="G23" s="249"/>
      <c r="H23" s="249"/>
      <c r="I23" s="152"/>
      <c r="J23" s="205"/>
      <c r="K23" s="205"/>
      <c r="L23" s="96"/>
      <c r="M23" s="250"/>
      <c r="N23" s="247"/>
      <c r="O23" s="205"/>
      <c r="P23" s="205"/>
      <c r="Q23" s="96"/>
      <c r="R23" s="250"/>
      <c r="S23" s="205"/>
      <c r="T23" s="205"/>
      <c r="U23" s="205"/>
      <c r="V23" s="96"/>
      <c r="W23" s="96"/>
      <c r="X23" s="96"/>
      <c r="Y23" s="96"/>
      <c r="Z23" s="96"/>
      <c r="AA23" s="96"/>
      <c r="AB23" s="250"/>
      <c r="AC23" s="250"/>
      <c r="AD23" s="250"/>
    </row>
    <row r="24" spans="1:30" s="232" customFormat="1">
      <c r="A24" s="242"/>
      <c r="B24" s="248"/>
      <c r="C24" s="244"/>
      <c r="D24" s="248"/>
      <c r="E24" s="248"/>
      <c r="F24" s="244"/>
      <c r="G24" s="249"/>
      <c r="H24" s="249"/>
      <c r="I24" s="152"/>
      <c r="J24" s="205"/>
      <c r="K24" s="205"/>
      <c r="L24" s="96"/>
      <c r="M24" s="250"/>
      <c r="N24" s="247"/>
      <c r="O24" s="205"/>
      <c r="P24" s="205"/>
      <c r="Q24" s="96"/>
      <c r="R24" s="250"/>
      <c r="S24" s="205"/>
      <c r="T24" s="205"/>
      <c r="U24" s="205"/>
      <c r="V24" s="96"/>
      <c r="W24" s="96"/>
      <c r="X24" s="96"/>
      <c r="Y24" s="96"/>
      <c r="Z24" s="96"/>
      <c r="AA24" s="96"/>
      <c r="AB24" s="250"/>
      <c r="AC24" s="250"/>
      <c r="AD24" s="250"/>
    </row>
    <row r="25" spans="1:30" s="232" customFormat="1">
      <c r="A25" s="242"/>
      <c r="B25" s="248"/>
      <c r="C25" s="244"/>
      <c r="D25" s="248"/>
      <c r="E25" s="248"/>
      <c r="F25" s="244"/>
      <c r="G25" s="249"/>
      <c r="H25" s="249"/>
      <c r="I25" s="152"/>
      <c r="J25" s="205"/>
      <c r="K25" s="205"/>
      <c r="L25" s="96"/>
      <c r="M25" s="250"/>
      <c r="N25" s="247"/>
      <c r="O25" s="205"/>
      <c r="P25" s="205"/>
      <c r="Q25" s="96"/>
      <c r="R25" s="250"/>
      <c r="S25" s="205"/>
      <c r="T25" s="205"/>
      <c r="U25" s="205"/>
      <c r="V25" s="96"/>
      <c r="W25" s="96"/>
      <c r="X25" s="96"/>
      <c r="Y25" s="96"/>
      <c r="Z25" s="96"/>
      <c r="AA25" s="96"/>
      <c r="AB25" s="250"/>
      <c r="AC25" s="250"/>
      <c r="AD25" s="250"/>
    </row>
    <row r="26" spans="1:30" s="232" customFormat="1">
      <c r="A26" s="242"/>
      <c r="B26" s="248"/>
      <c r="C26" s="244"/>
      <c r="D26" s="248"/>
      <c r="E26" s="248"/>
      <c r="F26" s="244"/>
      <c r="G26" s="249"/>
      <c r="H26" s="249"/>
      <c r="I26" s="152"/>
      <c r="J26" s="205"/>
      <c r="K26" s="205"/>
      <c r="L26" s="96"/>
      <c r="M26" s="250"/>
      <c r="N26" s="247"/>
      <c r="O26" s="205"/>
      <c r="P26" s="205"/>
      <c r="Q26" s="96"/>
      <c r="R26" s="250"/>
      <c r="S26" s="205"/>
      <c r="T26" s="205"/>
      <c r="U26" s="205"/>
      <c r="V26" s="96"/>
      <c r="W26" s="96"/>
      <c r="X26" s="96"/>
      <c r="Y26" s="96"/>
      <c r="Z26" s="96"/>
      <c r="AA26" s="96"/>
      <c r="AB26" s="250"/>
      <c r="AC26" s="250"/>
      <c r="AD26" s="250"/>
    </row>
    <row r="27" spans="1:30" s="232" customFormat="1">
      <c r="A27" s="242"/>
      <c r="B27" s="248"/>
      <c r="C27" s="244"/>
      <c r="D27" s="248"/>
      <c r="E27" s="248"/>
      <c r="F27" s="251"/>
      <c r="G27" s="249"/>
      <c r="H27" s="249"/>
      <c r="I27" s="152"/>
      <c r="J27" s="205"/>
      <c r="K27" s="254"/>
      <c r="L27" s="96"/>
      <c r="M27" s="250"/>
      <c r="N27" s="247"/>
      <c r="O27" s="205"/>
      <c r="P27" s="205"/>
      <c r="Q27" s="96"/>
      <c r="R27" s="250"/>
      <c r="S27" s="205"/>
      <c r="T27" s="205"/>
      <c r="U27" s="205"/>
      <c r="V27" s="96"/>
      <c r="W27" s="96"/>
      <c r="X27" s="96"/>
      <c r="Y27" s="96"/>
      <c r="Z27" s="96"/>
      <c r="AA27" s="96"/>
      <c r="AB27" s="250"/>
      <c r="AC27" s="250"/>
      <c r="AD27" s="250"/>
    </row>
    <row r="28" spans="1:30" s="232" customFormat="1">
      <c r="A28" s="242"/>
      <c r="B28" s="248"/>
      <c r="C28" s="244"/>
      <c r="D28" s="248"/>
      <c r="E28" s="248"/>
      <c r="F28" s="244"/>
      <c r="G28" s="249"/>
      <c r="H28" s="249"/>
      <c r="I28" s="152"/>
      <c r="J28" s="205"/>
      <c r="K28" s="205"/>
      <c r="L28" s="96"/>
      <c r="M28" s="250"/>
      <c r="N28" s="247"/>
      <c r="O28" s="205"/>
      <c r="P28" s="205"/>
      <c r="Q28" s="96"/>
      <c r="R28" s="250"/>
      <c r="S28" s="205"/>
      <c r="T28" s="205"/>
      <c r="U28" s="205"/>
      <c r="V28" s="96"/>
      <c r="W28" s="96"/>
      <c r="X28" s="96"/>
      <c r="Y28" s="96"/>
      <c r="Z28" s="96"/>
      <c r="AA28" s="96"/>
      <c r="AB28" s="250"/>
      <c r="AC28" s="250"/>
      <c r="AD28" s="250"/>
    </row>
    <row r="29" spans="1:30" s="232" customFormat="1">
      <c r="A29" s="242"/>
      <c r="B29" s="248"/>
      <c r="C29" s="244"/>
      <c r="D29" s="248"/>
      <c r="E29" s="248"/>
      <c r="F29" s="244"/>
      <c r="G29" s="249"/>
      <c r="H29" s="249"/>
      <c r="I29" s="152"/>
      <c r="J29" s="205"/>
      <c r="K29" s="205"/>
      <c r="L29" s="96"/>
      <c r="M29" s="250"/>
      <c r="N29" s="247"/>
      <c r="O29" s="205"/>
      <c r="P29" s="205"/>
      <c r="Q29" s="96"/>
      <c r="R29" s="250"/>
      <c r="S29" s="205"/>
      <c r="T29" s="205"/>
      <c r="U29" s="205"/>
      <c r="V29" s="96"/>
      <c r="W29" s="96"/>
      <c r="X29" s="96"/>
      <c r="Y29" s="96"/>
      <c r="Z29" s="96"/>
      <c r="AA29" s="96"/>
      <c r="AB29" s="250"/>
      <c r="AC29" s="250"/>
      <c r="AD29" s="250"/>
    </row>
    <row r="30" spans="1:30" s="232" customFormat="1">
      <c r="A30" s="242"/>
      <c r="B30" s="248"/>
      <c r="C30" s="244"/>
      <c r="D30" s="248"/>
      <c r="E30" s="248"/>
      <c r="F30" s="244"/>
      <c r="G30" s="249"/>
      <c r="H30" s="249"/>
      <c r="I30" s="152"/>
      <c r="J30" s="205"/>
      <c r="K30" s="205"/>
      <c r="L30" s="96"/>
      <c r="M30" s="250"/>
      <c r="N30" s="247"/>
      <c r="O30" s="205"/>
      <c r="P30" s="205"/>
      <c r="Q30" s="96"/>
      <c r="R30" s="250"/>
      <c r="S30" s="205"/>
      <c r="T30" s="205"/>
      <c r="U30" s="205"/>
      <c r="V30" s="96"/>
      <c r="W30" s="96"/>
      <c r="X30" s="96"/>
      <c r="Y30" s="96"/>
      <c r="Z30" s="96"/>
      <c r="AA30" s="96"/>
      <c r="AB30" s="250"/>
      <c r="AC30" s="250"/>
      <c r="AD30" s="250"/>
    </row>
    <row r="31" spans="1:30" s="232" customFormat="1">
      <c r="A31" s="242"/>
      <c r="B31" s="248"/>
      <c r="C31" s="244"/>
      <c r="D31" s="248"/>
      <c r="E31" s="248"/>
      <c r="F31" s="244"/>
      <c r="G31" s="249"/>
      <c r="H31" s="249"/>
      <c r="I31" s="152"/>
      <c r="J31" s="205"/>
      <c r="K31" s="205"/>
      <c r="L31" s="96"/>
      <c r="M31" s="250"/>
      <c r="N31" s="247"/>
      <c r="O31" s="205"/>
      <c r="P31" s="205"/>
      <c r="Q31" s="96"/>
      <c r="R31" s="250"/>
      <c r="S31" s="205"/>
      <c r="T31" s="205"/>
      <c r="U31" s="205"/>
      <c r="V31" s="96"/>
      <c r="W31" s="96"/>
      <c r="X31" s="96"/>
      <c r="Y31" s="96"/>
      <c r="Z31" s="96"/>
      <c r="AA31" s="96"/>
      <c r="AB31" s="250"/>
      <c r="AC31" s="250"/>
      <c r="AD31" s="250"/>
    </row>
    <row r="32" spans="1:30" s="232" customFormat="1">
      <c r="A32" s="242"/>
      <c r="B32" s="248"/>
      <c r="C32" s="244"/>
      <c r="D32" s="248"/>
      <c r="E32" s="248"/>
      <c r="F32" s="244"/>
      <c r="G32" s="249"/>
      <c r="H32" s="249"/>
      <c r="I32" s="152"/>
      <c r="J32" s="205"/>
      <c r="K32" s="205"/>
      <c r="L32" s="96"/>
      <c r="M32" s="250"/>
      <c r="N32" s="247"/>
      <c r="O32" s="205"/>
      <c r="P32" s="205"/>
      <c r="Q32" s="96"/>
      <c r="R32" s="250"/>
      <c r="S32" s="205"/>
      <c r="T32" s="205"/>
      <c r="U32" s="205"/>
      <c r="V32" s="96"/>
      <c r="W32" s="96"/>
      <c r="X32" s="96"/>
      <c r="Y32" s="96"/>
      <c r="Z32" s="96"/>
      <c r="AA32" s="96"/>
      <c r="AB32" s="250"/>
      <c r="AC32" s="250"/>
      <c r="AD32" s="250"/>
    </row>
    <row r="33" spans="1:30" s="232" customFormat="1">
      <c r="A33" s="242"/>
      <c r="B33" s="248"/>
      <c r="C33" s="244"/>
      <c r="D33" s="248"/>
      <c r="E33" s="248"/>
      <c r="F33" s="244"/>
      <c r="G33" s="249"/>
      <c r="H33" s="249"/>
      <c r="I33" s="152"/>
      <c r="J33" s="205"/>
      <c r="K33" s="205"/>
      <c r="L33" s="96"/>
      <c r="M33" s="250"/>
      <c r="N33" s="247"/>
      <c r="O33" s="205"/>
      <c r="P33" s="205"/>
      <c r="Q33" s="96"/>
      <c r="R33" s="250"/>
      <c r="S33" s="205"/>
      <c r="T33" s="205"/>
      <c r="U33" s="205"/>
      <c r="V33" s="96"/>
      <c r="W33" s="96"/>
      <c r="X33" s="96"/>
      <c r="Y33" s="96"/>
      <c r="Z33" s="96"/>
      <c r="AA33" s="96"/>
      <c r="AB33" s="250"/>
      <c r="AC33" s="250"/>
      <c r="AD33" s="250"/>
    </row>
    <row r="34" spans="1:30" s="232" customFormat="1">
      <c r="A34" s="242"/>
      <c r="B34" s="248"/>
      <c r="C34" s="244"/>
      <c r="D34" s="248"/>
      <c r="E34" s="248"/>
      <c r="F34" s="244"/>
      <c r="G34" s="249"/>
      <c r="H34" s="249"/>
      <c r="I34" s="152"/>
      <c r="J34" s="205"/>
      <c r="K34" s="205"/>
      <c r="L34" s="96"/>
      <c r="M34" s="250"/>
      <c r="N34" s="247"/>
      <c r="O34" s="205"/>
      <c r="P34" s="205"/>
      <c r="Q34" s="96"/>
      <c r="R34" s="250"/>
      <c r="S34" s="205"/>
      <c r="T34" s="205"/>
      <c r="U34" s="205"/>
      <c r="V34" s="96"/>
      <c r="W34" s="96"/>
      <c r="X34" s="96"/>
      <c r="Y34" s="96"/>
      <c r="Z34" s="96"/>
      <c r="AA34" s="96"/>
      <c r="AB34" s="250"/>
      <c r="AC34" s="250"/>
      <c r="AD34" s="250"/>
    </row>
    <row r="35" spans="1:30" s="232" customFormat="1">
      <c r="A35" s="242"/>
      <c r="B35" s="248"/>
      <c r="C35" s="244"/>
      <c r="D35" s="248"/>
      <c r="E35" s="248"/>
      <c r="F35" s="244"/>
      <c r="G35" s="249"/>
      <c r="H35" s="249"/>
      <c r="I35" s="152"/>
      <c r="J35" s="205"/>
      <c r="K35" s="205"/>
      <c r="L35" s="96"/>
      <c r="M35" s="250"/>
      <c r="N35" s="247"/>
      <c r="O35" s="205"/>
      <c r="P35" s="205"/>
      <c r="Q35" s="96"/>
      <c r="R35" s="250"/>
      <c r="S35" s="205"/>
      <c r="T35" s="205"/>
      <c r="U35" s="205"/>
      <c r="V35" s="96"/>
      <c r="W35" s="96"/>
      <c r="X35" s="96"/>
      <c r="Y35" s="96"/>
      <c r="Z35" s="96"/>
      <c r="AA35" s="96"/>
      <c r="AB35" s="250"/>
      <c r="AC35" s="250"/>
      <c r="AD35" s="250"/>
    </row>
    <row r="36" spans="1:30" s="232" customFormat="1">
      <c r="A36" s="242"/>
      <c r="B36" s="248"/>
      <c r="C36" s="244"/>
      <c r="D36" s="248"/>
      <c r="E36" s="248"/>
      <c r="F36" s="244"/>
      <c r="G36" s="249"/>
      <c r="H36" s="249"/>
      <c r="I36" s="152"/>
      <c r="J36" s="205"/>
      <c r="K36" s="205"/>
      <c r="L36" s="96"/>
      <c r="M36" s="250"/>
      <c r="N36" s="247"/>
      <c r="O36" s="205"/>
      <c r="P36" s="205"/>
      <c r="Q36" s="96"/>
      <c r="R36" s="250"/>
      <c r="S36" s="205"/>
      <c r="T36" s="205"/>
      <c r="U36" s="205"/>
      <c r="V36" s="96"/>
      <c r="W36" s="96"/>
      <c r="X36" s="96"/>
      <c r="Y36" s="96"/>
      <c r="Z36" s="96"/>
      <c r="AA36" s="96"/>
      <c r="AB36" s="250"/>
      <c r="AC36" s="250"/>
      <c r="AD36" s="250"/>
    </row>
    <row r="37" spans="1:30" s="232" customFormat="1">
      <c r="A37" s="242"/>
      <c r="B37" s="248"/>
      <c r="C37" s="244"/>
      <c r="D37" s="248"/>
      <c r="E37" s="248"/>
      <c r="F37" s="244"/>
      <c r="G37" s="249"/>
      <c r="H37" s="249"/>
      <c r="I37" s="152"/>
      <c r="J37" s="205"/>
      <c r="K37" s="205"/>
      <c r="L37" s="96"/>
      <c r="M37" s="250"/>
      <c r="N37" s="247"/>
      <c r="O37" s="205"/>
      <c r="P37" s="205"/>
      <c r="Q37" s="96"/>
      <c r="R37" s="250"/>
      <c r="S37" s="205"/>
      <c r="T37" s="205"/>
      <c r="U37" s="205"/>
      <c r="V37" s="96"/>
      <c r="W37" s="96"/>
      <c r="X37" s="96"/>
      <c r="Y37" s="96"/>
      <c r="Z37" s="96"/>
      <c r="AA37" s="96"/>
      <c r="AB37" s="250"/>
      <c r="AC37" s="250"/>
      <c r="AD37" s="250"/>
    </row>
    <row r="38" spans="1:30" s="232" customFormat="1">
      <c r="A38" s="242"/>
      <c r="B38" s="248"/>
      <c r="C38" s="244"/>
      <c r="D38" s="248"/>
      <c r="E38" s="248"/>
      <c r="F38" s="244"/>
      <c r="G38" s="249"/>
      <c r="H38" s="249"/>
      <c r="I38" s="152"/>
      <c r="J38" s="205"/>
      <c r="K38" s="205"/>
      <c r="L38" s="96"/>
      <c r="M38" s="250"/>
      <c r="N38" s="247"/>
      <c r="O38" s="205"/>
      <c r="P38" s="205"/>
      <c r="Q38" s="96"/>
      <c r="R38" s="250"/>
      <c r="S38" s="205"/>
      <c r="T38" s="205"/>
      <c r="U38" s="205"/>
      <c r="V38" s="96"/>
      <c r="W38" s="96"/>
      <c r="X38" s="96"/>
      <c r="Y38" s="96"/>
      <c r="Z38" s="96"/>
      <c r="AA38" s="96"/>
      <c r="AB38" s="250"/>
      <c r="AC38" s="250"/>
      <c r="AD38" s="250"/>
    </row>
    <row r="39" spans="1:30" s="232" customFormat="1">
      <c r="A39" s="242"/>
      <c r="B39" s="248"/>
      <c r="C39" s="244"/>
      <c r="D39" s="248"/>
      <c r="E39" s="248"/>
      <c r="F39" s="244"/>
      <c r="G39" s="249"/>
      <c r="H39" s="249"/>
      <c r="I39" s="152"/>
      <c r="J39" s="205"/>
      <c r="K39" s="205"/>
      <c r="L39" s="96"/>
      <c r="M39" s="250"/>
      <c r="N39" s="247"/>
      <c r="O39" s="205"/>
      <c r="P39" s="205"/>
      <c r="Q39" s="96"/>
      <c r="R39" s="250"/>
      <c r="S39" s="205"/>
      <c r="T39" s="205"/>
      <c r="U39" s="205"/>
      <c r="V39" s="96"/>
      <c r="W39" s="96"/>
      <c r="X39" s="96"/>
      <c r="Y39" s="96"/>
      <c r="Z39" s="96"/>
      <c r="AA39" s="96"/>
      <c r="AB39" s="250"/>
      <c r="AC39" s="250"/>
      <c r="AD39" s="250"/>
    </row>
    <row r="40" spans="1:30" s="232" customFormat="1">
      <c r="A40" s="242"/>
      <c r="B40" s="96"/>
      <c r="C40" s="244"/>
      <c r="D40" s="96"/>
      <c r="E40" s="96"/>
      <c r="F40" s="195"/>
      <c r="G40" s="255"/>
      <c r="H40" s="255"/>
      <c r="I40" s="152"/>
      <c r="J40" s="243"/>
      <c r="K40" s="243"/>
      <c r="L40" s="96"/>
      <c r="M40" s="96"/>
      <c r="N40" s="247"/>
      <c r="O40" s="96"/>
      <c r="P40" s="96"/>
      <c r="Q40" s="96"/>
      <c r="R40" s="96"/>
      <c r="S40" s="96"/>
      <c r="T40" s="96"/>
      <c r="U40" s="37"/>
      <c r="V40" s="96"/>
      <c r="W40" s="96"/>
      <c r="X40" s="96"/>
      <c r="Y40" s="96"/>
      <c r="Z40" s="96"/>
      <c r="AA40" s="250"/>
      <c r="AB40" s="96"/>
      <c r="AC40" s="96"/>
      <c r="AD40" s="96"/>
    </row>
    <row r="41" spans="1:30" s="232" customFormat="1">
      <c r="A41" s="242"/>
      <c r="B41" s="96"/>
      <c r="C41" s="244"/>
      <c r="D41" s="96"/>
      <c r="E41" s="96"/>
      <c r="F41" s="195"/>
      <c r="G41" s="255"/>
      <c r="H41" s="255"/>
      <c r="I41" s="152"/>
      <c r="J41" s="243"/>
      <c r="K41" s="243"/>
      <c r="L41" s="96"/>
      <c r="M41" s="96"/>
      <c r="N41" s="247"/>
      <c r="O41" s="96"/>
      <c r="P41" s="96"/>
      <c r="Q41" s="96"/>
      <c r="R41" s="96"/>
      <c r="S41" s="96"/>
      <c r="T41" s="96"/>
      <c r="U41" s="96"/>
      <c r="V41" s="96"/>
      <c r="W41" s="96"/>
      <c r="X41" s="96"/>
      <c r="Y41" s="96"/>
      <c r="Z41" s="96"/>
      <c r="AA41" s="250"/>
      <c r="AB41" s="96"/>
      <c r="AC41" s="96"/>
      <c r="AD41" s="96"/>
    </row>
    <row r="42" spans="1:30" s="232" customFormat="1">
      <c r="A42" s="242"/>
      <c r="B42" s="96"/>
      <c r="C42" s="244"/>
      <c r="D42" s="96"/>
      <c r="E42" s="96"/>
      <c r="F42" s="195"/>
      <c r="G42" s="255"/>
      <c r="H42" s="255"/>
      <c r="I42" s="152"/>
      <c r="J42" s="243"/>
      <c r="K42" s="243"/>
      <c r="L42" s="96"/>
      <c r="M42" s="96"/>
      <c r="N42" s="247"/>
      <c r="O42" s="96"/>
      <c r="P42" s="96"/>
      <c r="Q42" s="96"/>
      <c r="R42" s="96"/>
      <c r="S42" s="96"/>
      <c r="T42" s="96"/>
      <c r="U42" s="96"/>
      <c r="V42" s="96"/>
      <c r="W42" s="96"/>
      <c r="X42" s="96"/>
      <c r="Y42" s="96"/>
      <c r="Z42" s="96"/>
      <c r="AA42" s="250"/>
      <c r="AB42" s="96"/>
      <c r="AC42" s="96"/>
      <c r="AD42" s="96"/>
    </row>
    <row r="43" spans="1:30" s="232" customFormat="1">
      <c r="A43" s="242"/>
      <c r="B43" s="96"/>
      <c r="C43" s="244"/>
      <c r="D43" s="96"/>
      <c r="E43" s="96"/>
      <c r="F43" s="195"/>
      <c r="G43" s="255"/>
      <c r="H43" s="255"/>
      <c r="I43" s="152"/>
      <c r="J43" s="243"/>
      <c r="K43" s="243"/>
      <c r="L43" s="96"/>
      <c r="M43" s="96"/>
      <c r="N43" s="247"/>
      <c r="O43" s="96"/>
      <c r="P43" s="96"/>
      <c r="Q43" s="96"/>
      <c r="R43" s="96"/>
      <c r="S43" s="96"/>
      <c r="T43" s="96"/>
      <c r="U43" s="96"/>
      <c r="V43" s="96"/>
      <c r="W43" s="96"/>
      <c r="X43" s="96"/>
      <c r="Y43" s="96"/>
      <c r="Z43" s="96"/>
      <c r="AA43" s="250"/>
      <c r="AB43" s="96"/>
      <c r="AC43" s="96"/>
      <c r="AD43" s="96"/>
    </row>
    <row r="44" spans="1:30" s="232" customFormat="1">
      <c r="A44" s="242"/>
      <c r="B44" s="96"/>
      <c r="C44" s="244"/>
      <c r="D44" s="96"/>
      <c r="E44" s="96"/>
      <c r="F44" s="195"/>
      <c r="G44" s="255"/>
      <c r="H44" s="255"/>
      <c r="I44" s="152"/>
      <c r="J44" s="243"/>
      <c r="K44" s="243"/>
      <c r="L44" s="96"/>
      <c r="M44" s="96"/>
      <c r="N44" s="247"/>
      <c r="O44" s="37"/>
      <c r="P44" s="96"/>
      <c r="Q44" s="96"/>
      <c r="R44" s="96"/>
      <c r="S44" s="96"/>
      <c r="T44" s="96"/>
      <c r="U44" s="96"/>
      <c r="V44" s="96"/>
      <c r="W44" s="96"/>
      <c r="X44" s="96"/>
      <c r="Y44" s="96"/>
      <c r="Z44" s="96"/>
      <c r="AA44" s="250"/>
      <c r="AB44" s="96"/>
      <c r="AC44" s="96"/>
      <c r="AD44" s="96"/>
    </row>
    <row r="45" spans="1:30" s="232" customFormat="1">
      <c r="A45" s="242"/>
      <c r="B45" s="96"/>
      <c r="C45" s="244"/>
      <c r="D45" s="96"/>
      <c r="E45" s="96"/>
      <c r="F45" s="195"/>
      <c r="G45" s="255"/>
      <c r="H45" s="255"/>
      <c r="I45" s="152"/>
      <c r="J45" s="243"/>
      <c r="K45" s="243"/>
      <c r="L45" s="96"/>
      <c r="M45" s="96"/>
      <c r="N45" s="247"/>
      <c r="O45" s="96"/>
      <c r="P45" s="96"/>
      <c r="Q45" s="96"/>
      <c r="R45" s="96"/>
      <c r="S45" s="96"/>
      <c r="T45" s="96"/>
      <c r="U45" s="96"/>
      <c r="V45" s="96"/>
      <c r="W45" s="96"/>
      <c r="X45" s="96"/>
      <c r="Y45" s="96"/>
      <c r="Z45" s="96"/>
      <c r="AA45" s="250"/>
      <c r="AB45" s="96"/>
      <c r="AC45" s="96"/>
      <c r="AD45" s="96"/>
    </row>
    <row r="46" spans="1:30" s="232" customFormat="1">
      <c r="A46" s="242"/>
      <c r="B46" s="96"/>
      <c r="C46" s="244"/>
      <c r="D46" s="96"/>
      <c r="E46" s="96"/>
      <c r="F46" s="195"/>
      <c r="G46" s="255"/>
      <c r="H46" s="255"/>
      <c r="I46" s="152"/>
      <c r="J46" s="243"/>
      <c r="K46" s="243"/>
      <c r="L46" s="96"/>
      <c r="M46" s="96"/>
      <c r="N46" s="247"/>
      <c r="O46" s="96"/>
      <c r="P46" s="96"/>
      <c r="Q46" s="96"/>
      <c r="R46" s="96"/>
      <c r="S46" s="96"/>
      <c r="T46" s="96"/>
      <c r="U46" s="96"/>
      <c r="V46" s="96"/>
      <c r="W46" s="96"/>
      <c r="X46" s="96"/>
      <c r="Y46" s="96"/>
      <c r="Z46" s="96"/>
      <c r="AA46" s="250"/>
      <c r="AB46" s="96"/>
      <c r="AC46" s="96"/>
      <c r="AD46" s="96"/>
    </row>
    <row r="47" spans="1:30" s="232" customFormat="1">
      <c r="A47" s="242"/>
      <c r="B47" s="96"/>
      <c r="C47" s="244"/>
      <c r="D47" s="96"/>
      <c r="E47" s="96"/>
      <c r="F47" s="195"/>
      <c r="G47" s="255"/>
      <c r="H47" s="255"/>
      <c r="I47" s="152"/>
      <c r="J47" s="243"/>
      <c r="K47" s="243"/>
      <c r="L47" s="96"/>
      <c r="M47" s="96"/>
      <c r="N47" s="247"/>
      <c r="O47" s="96"/>
      <c r="P47" s="96"/>
      <c r="Q47" s="96"/>
      <c r="R47" s="96"/>
      <c r="S47" s="96"/>
      <c r="T47" s="96"/>
      <c r="U47" s="96"/>
      <c r="V47" s="96"/>
      <c r="W47" s="96"/>
      <c r="X47" s="96"/>
      <c r="Y47" s="96"/>
      <c r="Z47" s="96"/>
      <c r="AA47" s="250"/>
      <c r="AB47" s="96"/>
      <c r="AC47" s="96"/>
      <c r="AD47" s="96"/>
    </row>
    <row r="48" spans="1:30" s="232" customFormat="1">
      <c r="A48" s="242"/>
      <c r="B48" s="96"/>
      <c r="C48" s="244"/>
      <c r="D48" s="96"/>
      <c r="E48" s="96"/>
      <c r="F48" s="195"/>
      <c r="G48" s="255"/>
      <c r="H48" s="255"/>
      <c r="I48" s="152"/>
      <c r="J48" s="243"/>
      <c r="K48" s="243"/>
      <c r="L48" s="96"/>
      <c r="M48" s="96"/>
      <c r="N48" s="247"/>
      <c r="O48" s="96"/>
      <c r="P48" s="96"/>
      <c r="Q48" s="96"/>
      <c r="R48" s="96"/>
      <c r="S48" s="96"/>
      <c r="T48" s="96"/>
      <c r="U48" s="96"/>
      <c r="V48" s="96"/>
      <c r="W48" s="96"/>
      <c r="X48" s="96"/>
      <c r="Y48" s="96"/>
      <c r="Z48" s="96"/>
      <c r="AA48" s="250"/>
      <c r="AB48" s="96"/>
      <c r="AC48" s="96"/>
      <c r="AD48" s="96"/>
    </row>
    <row r="49" spans="1:30" s="232" customFormat="1">
      <c r="A49" s="242"/>
      <c r="B49" s="96"/>
      <c r="C49" s="244"/>
      <c r="D49" s="96"/>
      <c r="E49" s="96"/>
      <c r="F49" s="195"/>
      <c r="G49" s="255"/>
      <c r="H49" s="255"/>
      <c r="I49" s="152"/>
      <c r="J49" s="243"/>
      <c r="K49" s="256"/>
      <c r="L49" s="96"/>
      <c r="M49" s="96"/>
      <c r="N49" s="247"/>
      <c r="O49" s="96"/>
      <c r="P49" s="96"/>
      <c r="Q49" s="96"/>
      <c r="R49" s="96"/>
      <c r="S49" s="96"/>
      <c r="T49" s="96"/>
      <c r="U49" s="96"/>
      <c r="V49" s="96"/>
      <c r="W49" s="96"/>
      <c r="X49" s="96"/>
      <c r="Y49" s="96"/>
      <c r="Z49" s="96"/>
      <c r="AA49" s="250"/>
      <c r="AB49" s="96"/>
      <c r="AC49" s="96"/>
      <c r="AD49" s="96"/>
    </row>
    <row r="50" spans="1:30" s="232" customFormat="1">
      <c r="A50" s="242"/>
      <c r="B50" s="96"/>
      <c r="C50" s="244"/>
      <c r="D50" s="96"/>
      <c r="E50" s="96"/>
      <c r="F50" s="195"/>
      <c r="G50" s="255"/>
      <c r="H50" s="255"/>
      <c r="I50" s="152"/>
      <c r="J50" s="243"/>
      <c r="K50" s="243"/>
      <c r="L50" s="257"/>
      <c r="M50" s="96"/>
      <c r="N50" s="247"/>
      <c r="O50" s="96"/>
      <c r="P50" s="96"/>
      <c r="Q50" s="257"/>
      <c r="R50" s="96"/>
      <c r="S50" s="96"/>
      <c r="T50" s="96"/>
      <c r="U50" s="96"/>
      <c r="V50" s="96"/>
      <c r="W50" s="96"/>
      <c r="X50" s="96"/>
      <c r="Y50" s="257"/>
      <c r="Z50" s="257"/>
      <c r="AA50" s="250"/>
      <c r="AB50" s="96"/>
      <c r="AC50" s="96"/>
      <c r="AD50" s="96"/>
    </row>
    <row r="51" spans="1:30" s="232" customFormat="1">
      <c r="A51" s="242"/>
      <c r="B51" s="96"/>
      <c r="C51" s="244"/>
      <c r="D51" s="96"/>
      <c r="E51" s="96"/>
      <c r="F51" s="195"/>
      <c r="G51" s="255"/>
      <c r="H51" s="255"/>
      <c r="I51" s="152"/>
      <c r="J51" s="243"/>
      <c r="K51" s="243"/>
      <c r="L51" s="257"/>
      <c r="M51" s="96"/>
      <c r="N51" s="247"/>
      <c r="O51" s="96"/>
      <c r="P51" s="96"/>
      <c r="Q51" s="257"/>
      <c r="R51" s="96"/>
      <c r="S51" s="96"/>
      <c r="T51" s="96"/>
      <c r="U51" s="96"/>
      <c r="V51" s="96"/>
      <c r="W51" s="96"/>
      <c r="X51" s="96"/>
      <c r="Y51" s="257"/>
      <c r="Z51" s="257"/>
      <c r="AA51" s="250"/>
      <c r="AB51" s="96"/>
      <c r="AC51" s="96"/>
      <c r="AD51" s="96"/>
    </row>
    <row r="52" spans="1:30" s="232" customFormat="1">
      <c r="A52" s="242"/>
      <c r="B52" s="96"/>
      <c r="C52" s="244"/>
      <c r="D52" s="96"/>
      <c r="E52" s="96"/>
      <c r="F52" s="195"/>
      <c r="G52" s="255"/>
      <c r="H52" s="255"/>
      <c r="I52" s="152"/>
      <c r="J52" s="96"/>
      <c r="K52" s="205"/>
      <c r="L52" s="96"/>
      <c r="M52" s="96"/>
      <c r="N52" s="247"/>
      <c r="O52" s="96"/>
      <c r="P52" s="96"/>
      <c r="Q52" s="96"/>
      <c r="R52" s="96"/>
      <c r="S52" s="96"/>
      <c r="T52" s="96"/>
      <c r="U52" s="96"/>
      <c r="V52" s="96"/>
      <c r="W52" s="96"/>
      <c r="X52" s="96"/>
      <c r="Y52" s="96"/>
      <c r="Z52" s="96"/>
      <c r="AA52" s="250"/>
      <c r="AB52" s="96"/>
      <c r="AC52" s="96"/>
      <c r="AD52" s="96"/>
    </row>
    <row r="53" spans="1:30" s="232" customFormat="1">
      <c r="A53" s="242"/>
      <c r="B53" s="96"/>
      <c r="C53" s="244"/>
      <c r="D53" s="96"/>
      <c r="E53" s="96"/>
      <c r="F53" s="195"/>
      <c r="G53" s="255"/>
      <c r="H53" s="255"/>
      <c r="I53" s="152"/>
      <c r="J53" s="96"/>
      <c r="K53" s="205"/>
      <c r="L53" s="96"/>
      <c r="M53" s="96"/>
      <c r="N53" s="247"/>
      <c r="O53" s="96"/>
      <c r="P53" s="96"/>
      <c r="Q53" s="96"/>
      <c r="R53" s="96"/>
      <c r="S53" s="96"/>
      <c r="T53" s="96"/>
      <c r="U53" s="96"/>
      <c r="V53" s="96"/>
      <c r="W53" s="96"/>
      <c r="X53" s="96"/>
      <c r="Y53" s="96"/>
      <c r="Z53" s="96"/>
      <c r="AA53" s="250"/>
      <c r="AB53" s="96"/>
      <c r="AC53" s="96"/>
      <c r="AD53" s="96"/>
    </row>
    <row r="54" spans="1:30" s="232" customFormat="1">
      <c r="A54" s="242"/>
      <c r="B54" s="96"/>
      <c r="C54" s="244"/>
      <c r="D54" s="96"/>
      <c r="E54" s="96"/>
      <c r="F54" s="195"/>
      <c r="G54" s="255"/>
      <c r="H54" s="255"/>
      <c r="I54" s="152"/>
      <c r="J54" s="96"/>
      <c r="K54" s="205"/>
      <c r="L54" s="96"/>
      <c r="M54" s="96"/>
      <c r="N54" s="247"/>
      <c r="O54" s="96"/>
      <c r="P54" s="96"/>
      <c r="Q54" s="96"/>
      <c r="R54" s="96"/>
      <c r="S54" s="96"/>
      <c r="T54" s="96"/>
      <c r="U54" s="96"/>
      <c r="V54" s="96"/>
      <c r="W54" s="96"/>
      <c r="X54" s="96"/>
      <c r="Y54" s="96"/>
      <c r="Z54" s="96"/>
      <c r="AA54" s="250"/>
      <c r="AB54" s="96"/>
      <c r="AC54" s="96"/>
      <c r="AD54" s="96"/>
    </row>
    <row r="55" spans="1:30" s="232" customFormat="1">
      <c r="A55" s="242"/>
      <c r="B55" s="96"/>
      <c r="C55" s="244"/>
      <c r="D55" s="96"/>
      <c r="E55" s="96"/>
      <c r="F55" s="258"/>
      <c r="G55" s="255"/>
      <c r="H55" s="255"/>
      <c r="I55" s="152"/>
      <c r="J55" s="96"/>
      <c r="K55" s="259"/>
      <c r="L55" s="96"/>
      <c r="M55" s="96"/>
      <c r="N55" s="247"/>
      <c r="O55" s="96"/>
      <c r="P55" s="96"/>
      <c r="Q55" s="96"/>
      <c r="R55" s="96"/>
      <c r="S55" s="96"/>
      <c r="T55" s="96"/>
      <c r="U55" s="96"/>
      <c r="V55" s="96"/>
      <c r="W55" s="96"/>
      <c r="X55" s="96"/>
      <c r="Y55" s="96"/>
      <c r="Z55" s="96"/>
      <c r="AA55" s="250"/>
      <c r="AB55" s="96"/>
      <c r="AC55" s="96"/>
      <c r="AD55" s="96"/>
    </row>
    <row r="56" spans="1:30" s="232" customFormat="1">
      <c r="A56" s="242"/>
      <c r="B56" s="96"/>
      <c r="C56" s="244"/>
      <c r="D56" s="96"/>
      <c r="E56" s="96"/>
      <c r="F56" s="195"/>
      <c r="G56" s="255"/>
      <c r="H56" s="255"/>
      <c r="I56" s="152"/>
      <c r="J56" s="96"/>
      <c r="K56" s="205"/>
      <c r="L56" s="96"/>
      <c r="M56" s="96"/>
      <c r="N56" s="247"/>
      <c r="O56" s="96"/>
      <c r="P56" s="96"/>
      <c r="Q56" s="96"/>
      <c r="R56" s="96"/>
      <c r="S56" s="96"/>
      <c r="T56" s="96"/>
      <c r="U56" s="96"/>
      <c r="V56" s="96"/>
      <c r="W56" s="96"/>
      <c r="X56" s="96"/>
      <c r="Y56" s="96"/>
      <c r="Z56" s="96"/>
      <c r="AA56" s="250"/>
      <c r="AB56" s="96"/>
      <c r="AC56" s="96"/>
      <c r="AD56" s="96"/>
    </row>
    <row r="57" spans="1:30" s="232" customFormat="1">
      <c r="A57" s="242"/>
      <c r="B57" s="96"/>
      <c r="C57" s="244"/>
      <c r="D57" s="96"/>
      <c r="E57" s="96"/>
      <c r="F57" s="260"/>
      <c r="G57" s="255"/>
      <c r="H57" s="255"/>
      <c r="I57" s="152"/>
      <c r="J57" s="96"/>
      <c r="K57" s="205"/>
      <c r="L57" s="96"/>
      <c r="M57" s="96"/>
      <c r="N57" s="247"/>
      <c r="O57" s="96"/>
      <c r="P57" s="96"/>
      <c r="Q57" s="96"/>
      <c r="R57" s="96"/>
      <c r="S57" s="96"/>
      <c r="T57" s="96"/>
      <c r="U57" s="96"/>
      <c r="V57" s="96"/>
      <c r="W57" s="96"/>
      <c r="X57" s="96"/>
      <c r="Y57" s="96"/>
      <c r="Z57" s="96"/>
      <c r="AA57" s="250"/>
      <c r="AB57" s="96"/>
      <c r="AC57" s="96"/>
      <c r="AD57" s="96"/>
    </row>
    <row r="58" spans="1:30" s="232" customFormat="1">
      <c r="A58" s="242"/>
      <c r="B58" s="96"/>
      <c r="C58" s="244"/>
      <c r="D58" s="96"/>
      <c r="E58" s="96"/>
      <c r="F58" s="195"/>
      <c r="G58" s="255"/>
      <c r="H58" s="255"/>
      <c r="I58" s="152"/>
      <c r="J58" s="96"/>
      <c r="K58" s="205"/>
      <c r="L58" s="96"/>
      <c r="M58" s="96"/>
      <c r="N58" s="247"/>
      <c r="O58" s="96"/>
      <c r="P58" s="96"/>
      <c r="Q58" s="96"/>
      <c r="R58" s="96"/>
      <c r="S58" s="96"/>
      <c r="T58" s="96"/>
      <c r="U58" s="96"/>
      <c r="V58" s="96"/>
      <c r="W58" s="96"/>
      <c r="X58" s="96"/>
      <c r="Y58" s="96"/>
      <c r="Z58" s="96"/>
      <c r="AA58" s="250"/>
      <c r="AB58" s="96"/>
      <c r="AC58" s="96"/>
      <c r="AD58" s="96"/>
    </row>
    <row r="59" spans="1:30" s="232" customFormat="1">
      <c r="A59" s="242"/>
      <c r="B59" s="96"/>
      <c r="C59" s="244"/>
      <c r="D59" s="257"/>
      <c r="E59" s="96"/>
      <c r="F59" s="261"/>
      <c r="G59" s="255"/>
      <c r="H59" s="255"/>
      <c r="I59" s="152"/>
      <c r="J59" s="96"/>
      <c r="K59" s="205"/>
      <c r="L59" s="96"/>
      <c r="M59" s="96"/>
      <c r="N59" s="247"/>
      <c r="O59" s="96"/>
      <c r="P59" s="96"/>
      <c r="Q59" s="96"/>
      <c r="R59" s="96"/>
      <c r="S59" s="96"/>
      <c r="T59" s="96"/>
      <c r="U59" s="96"/>
      <c r="V59" s="96"/>
      <c r="W59" s="96"/>
      <c r="X59" s="96"/>
      <c r="Y59" s="96"/>
      <c r="Z59" s="96"/>
      <c r="AA59" s="250"/>
      <c r="AB59" s="96"/>
      <c r="AC59" s="96"/>
      <c r="AD59" s="96"/>
    </row>
    <row r="60" spans="1:30" s="232" customFormat="1">
      <c r="A60" s="242"/>
      <c r="B60" s="96"/>
      <c r="C60" s="244"/>
      <c r="D60" s="96"/>
      <c r="E60" s="96"/>
      <c r="F60" s="195"/>
      <c r="G60" s="255"/>
      <c r="H60" s="255"/>
      <c r="I60" s="152"/>
      <c r="J60" s="96"/>
      <c r="K60" s="205"/>
      <c r="L60" s="259"/>
      <c r="M60" s="96"/>
      <c r="N60" s="247"/>
      <c r="O60" s="96"/>
      <c r="P60" s="96"/>
      <c r="Q60" s="96"/>
      <c r="R60" s="96"/>
      <c r="S60" s="96"/>
      <c r="T60" s="96"/>
      <c r="U60" s="96"/>
      <c r="V60" s="96"/>
      <c r="W60" s="96"/>
      <c r="X60" s="96"/>
      <c r="Y60" s="96"/>
      <c r="Z60" s="96"/>
      <c r="AA60" s="250"/>
      <c r="AB60" s="96"/>
      <c r="AC60" s="96"/>
      <c r="AD60" s="96"/>
    </row>
    <row r="61" spans="1:30" s="232" customFormat="1">
      <c r="A61" s="242"/>
      <c r="B61" s="96"/>
      <c r="C61" s="244"/>
      <c r="D61" s="96"/>
      <c r="E61" s="96"/>
      <c r="F61" s="195"/>
      <c r="G61" s="255"/>
      <c r="H61" s="255"/>
      <c r="I61" s="152"/>
      <c r="J61" s="96"/>
      <c r="K61" s="205"/>
      <c r="L61" s="96"/>
      <c r="M61" s="96"/>
      <c r="N61" s="247"/>
      <c r="O61" s="96"/>
      <c r="P61" s="96"/>
      <c r="Q61" s="96"/>
      <c r="R61" s="96"/>
      <c r="S61" s="96"/>
      <c r="T61" s="96"/>
      <c r="U61" s="96"/>
      <c r="V61" s="96"/>
      <c r="W61" s="96"/>
      <c r="X61" s="96"/>
      <c r="Y61" s="96"/>
      <c r="Z61" s="96"/>
      <c r="AA61" s="250"/>
      <c r="AB61" s="96"/>
      <c r="AC61" s="96"/>
      <c r="AD61" s="96"/>
    </row>
    <row r="62" spans="1:30" s="232" customFormat="1">
      <c r="A62" s="242"/>
      <c r="B62" s="96"/>
      <c r="C62" s="244"/>
      <c r="D62" s="96"/>
      <c r="E62" s="96"/>
      <c r="F62" s="195"/>
      <c r="G62" s="255"/>
      <c r="H62" s="255"/>
      <c r="I62" s="152"/>
      <c r="J62" s="96"/>
      <c r="K62" s="205"/>
      <c r="L62" s="96"/>
      <c r="M62" s="96"/>
      <c r="N62" s="247"/>
      <c r="O62" s="96"/>
      <c r="P62" s="96"/>
      <c r="Q62" s="96"/>
      <c r="R62" s="96"/>
      <c r="S62" s="96"/>
      <c r="T62" s="96"/>
      <c r="U62" s="96"/>
      <c r="V62" s="96"/>
      <c r="W62" s="96"/>
      <c r="X62" s="96"/>
      <c r="Y62" s="96"/>
      <c r="Z62" s="96"/>
      <c r="AA62" s="250"/>
      <c r="AB62" s="96"/>
      <c r="AC62" s="96"/>
      <c r="AD62" s="96"/>
    </row>
    <row r="63" spans="1:30" s="232" customFormat="1">
      <c r="A63" s="242"/>
      <c r="B63" s="96"/>
      <c r="C63" s="244"/>
      <c r="D63" s="96"/>
      <c r="E63" s="96"/>
      <c r="F63" s="195"/>
      <c r="G63" s="255"/>
      <c r="H63" s="255"/>
      <c r="I63" s="152"/>
      <c r="J63" s="96"/>
      <c r="K63" s="205"/>
      <c r="L63" s="96"/>
      <c r="M63" s="96"/>
      <c r="N63" s="247"/>
      <c r="O63" s="96"/>
      <c r="P63" s="96"/>
      <c r="Q63" s="96"/>
      <c r="R63" s="96"/>
      <c r="S63" s="96"/>
      <c r="T63" s="96"/>
      <c r="U63" s="96"/>
      <c r="V63" s="96"/>
      <c r="W63" s="96"/>
      <c r="X63" s="96"/>
      <c r="Y63" s="96"/>
      <c r="Z63" s="96"/>
      <c r="AA63" s="250"/>
      <c r="AB63" s="96"/>
      <c r="AC63" s="96"/>
      <c r="AD63" s="96"/>
    </row>
    <row r="64" spans="1:30" s="232" customFormat="1">
      <c r="A64" s="242"/>
      <c r="B64" s="96"/>
      <c r="C64" s="244"/>
      <c r="D64" s="96"/>
      <c r="E64" s="96"/>
      <c r="F64" s="195"/>
      <c r="G64" s="255"/>
      <c r="H64" s="255"/>
      <c r="I64" s="152"/>
      <c r="J64" s="96"/>
      <c r="K64" s="205"/>
      <c r="L64" s="96"/>
      <c r="M64" s="96"/>
      <c r="N64" s="247"/>
      <c r="O64" s="96"/>
      <c r="P64" s="96"/>
      <c r="Q64" s="96"/>
      <c r="R64" s="96"/>
      <c r="S64" s="96"/>
      <c r="T64" s="96"/>
      <c r="U64" s="96"/>
      <c r="V64" s="96"/>
      <c r="W64" s="96"/>
      <c r="X64" s="96"/>
      <c r="Y64" s="96"/>
      <c r="Z64" s="96"/>
      <c r="AA64" s="250"/>
      <c r="AB64" s="96"/>
      <c r="AC64" s="96"/>
      <c r="AD64" s="96"/>
    </row>
    <row r="65" spans="1:52" s="232" customFormat="1">
      <c r="A65" s="242"/>
      <c r="B65" s="96"/>
      <c r="C65" s="244"/>
      <c r="D65" s="96"/>
      <c r="E65" s="96"/>
      <c r="F65" s="195"/>
      <c r="G65" s="255"/>
      <c r="H65" s="255"/>
      <c r="I65" s="152"/>
      <c r="J65" s="96"/>
      <c r="K65" s="205"/>
      <c r="L65" s="96"/>
      <c r="M65" s="96"/>
      <c r="N65" s="247"/>
      <c r="O65" s="96"/>
      <c r="P65" s="96"/>
      <c r="Q65" s="96"/>
      <c r="R65" s="96"/>
      <c r="S65" s="96"/>
      <c r="T65" s="96"/>
      <c r="U65" s="96"/>
      <c r="V65" s="96"/>
      <c r="W65" s="96"/>
      <c r="X65" s="96"/>
      <c r="Y65" s="96"/>
      <c r="Z65" s="96"/>
      <c r="AA65" s="250"/>
      <c r="AB65" s="96"/>
      <c r="AC65" s="96"/>
      <c r="AD65" s="96"/>
    </row>
    <row r="66" spans="1:52" s="232" customFormat="1">
      <c r="A66" s="242"/>
      <c r="B66" s="96"/>
      <c r="C66" s="244"/>
      <c r="D66" s="96"/>
      <c r="E66" s="96"/>
      <c r="F66" s="195"/>
      <c r="G66" s="255"/>
      <c r="H66" s="255"/>
      <c r="I66" s="152"/>
      <c r="J66" s="96"/>
      <c r="K66" s="96"/>
      <c r="L66" s="250"/>
      <c r="M66" s="96"/>
      <c r="N66" s="247"/>
      <c r="O66" s="96"/>
      <c r="P66" s="96"/>
      <c r="Q66" s="96"/>
      <c r="R66" s="96"/>
      <c r="S66" s="96"/>
      <c r="T66" s="96"/>
      <c r="U66" s="96"/>
      <c r="V66" s="96"/>
      <c r="W66" s="96"/>
      <c r="X66" s="96"/>
      <c r="Y66" s="205"/>
      <c r="Z66" s="205"/>
      <c r="AA66" s="250"/>
      <c r="AB66" s="96"/>
      <c r="AC66" s="96"/>
      <c r="AD66" s="96"/>
    </row>
    <row r="67" spans="1:52" s="232" customFormat="1">
      <c r="A67" s="242"/>
      <c r="B67" s="96"/>
      <c r="C67" s="244"/>
      <c r="D67" s="96"/>
      <c r="E67" s="96"/>
      <c r="F67" s="195"/>
      <c r="G67" s="255"/>
      <c r="H67" s="255"/>
      <c r="I67" s="152"/>
      <c r="J67" s="96"/>
      <c r="K67" s="96"/>
      <c r="L67" s="259"/>
      <c r="M67" s="96"/>
      <c r="N67" s="247"/>
      <c r="O67" s="96"/>
      <c r="P67" s="96"/>
      <c r="Q67" s="96"/>
      <c r="R67" s="96"/>
      <c r="S67" s="96"/>
      <c r="T67" s="96"/>
      <c r="U67" s="96"/>
      <c r="V67" s="96"/>
      <c r="W67" s="96"/>
      <c r="X67" s="96"/>
      <c r="Y67" s="205"/>
      <c r="Z67" s="205"/>
      <c r="AA67" s="250"/>
      <c r="AB67" s="96"/>
      <c r="AC67" s="96"/>
      <c r="AD67" s="96"/>
    </row>
    <row r="68" spans="1:52" s="232" customFormat="1">
      <c r="A68" s="242"/>
      <c r="B68" s="96"/>
      <c r="C68" s="244"/>
      <c r="D68" s="96"/>
      <c r="E68" s="96"/>
      <c r="F68" s="195"/>
      <c r="G68" s="255"/>
      <c r="H68" s="255"/>
      <c r="I68" s="152"/>
      <c r="J68" s="96"/>
      <c r="K68" s="96"/>
      <c r="L68" s="205"/>
      <c r="M68" s="96"/>
      <c r="N68" s="247"/>
      <c r="O68" s="96"/>
      <c r="P68" s="96"/>
      <c r="Q68" s="96"/>
      <c r="R68" s="154"/>
      <c r="S68" s="96"/>
      <c r="T68" s="96"/>
      <c r="U68" s="96"/>
      <c r="V68" s="96"/>
      <c r="W68" s="96"/>
      <c r="X68" s="96"/>
      <c r="Y68" s="205"/>
      <c r="Z68" s="205"/>
      <c r="AA68" s="250"/>
      <c r="AB68" s="96"/>
      <c r="AC68" s="96"/>
      <c r="AD68" s="96"/>
    </row>
    <row r="69" spans="1:52" s="232" customFormat="1">
      <c r="A69" s="242"/>
      <c r="B69" s="96"/>
      <c r="C69" s="244"/>
      <c r="D69" s="96"/>
      <c r="E69" s="96"/>
      <c r="F69" s="195"/>
      <c r="G69" s="255"/>
      <c r="H69" s="255"/>
      <c r="I69" s="152"/>
      <c r="J69" s="96"/>
      <c r="K69" s="96"/>
      <c r="L69" s="257"/>
      <c r="M69" s="96"/>
      <c r="N69" s="247"/>
      <c r="O69" s="96"/>
      <c r="P69" s="96"/>
      <c r="Q69" s="96"/>
      <c r="R69" s="154"/>
      <c r="S69" s="96"/>
      <c r="T69" s="96"/>
      <c r="U69" s="96"/>
      <c r="V69" s="96"/>
      <c r="W69" s="96"/>
      <c r="X69" s="96"/>
      <c r="Y69" s="205"/>
      <c r="Z69" s="205"/>
      <c r="AA69" s="250"/>
      <c r="AB69" s="96"/>
      <c r="AC69" s="96"/>
      <c r="AD69" s="96"/>
    </row>
    <row r="70" spans="1:52" s="232" customFormat="1">
      <c r="A70" s="242"/>
      <c r="B70" s="96"/>
      <c r="C70" s="244"/>
      <c r="D70" s="96"/>
      <c r="E70" s="96"/>
      <c r="F70" s="195"/>
      <c r="G70" s="255"/>
      <c r="H70" s="255"/>
      <c r="I70" s="152"/>
      <c r="J70" s="96"/>
      <c r="K70" s="96"/>
      <c r="L70" s="257"/>
      <c r="M70" s="96"/>
      <c r="N70" s="247"/>
      <c r="O70" s="96"/>
      <c r="P70" s="96"/>
      <c r="Q70" s="96"/>
      <c r="R70" s="96"/>
      <c r="S70" s="96"/>
      <c r="T70" s="96"/>
      <c r="U70" s="96"/>
      <c r="V70" s="96"/>
      <c r="W70" s="96"/>
      <c r="X70" s="96"/>
      <c r="Y70" s="205"/>
      <c r="Z70" s="205"/>
      <c r="AA70" s="250"/>
      <c r="AB70" s="96"/>
      <c r="AC70" s="96"/>
      <c r="AD70" s="96"/>
    </row>
    <row r="71" spans="1:52" s="232" customFormat="1">
      <c r="A71" s="242"/>
      <c r="B71" s="96"/>
      <c r="C71" s="244"/>
      <c r="D71" s="96"/>
      <c r="E71" s="96"/>
      <c r="F71" s="195"/>
      <c r="G71" s="255"/>
      <c r="H71" s="255"/>
      <c r="I71" s="152"/>
      <c r="J71" s="262"/>
      <c r="K71" s="262"/>
      <c r="L71" s="205"/>
      <c r="M71" s="96"/>
      <c r="N71" s="247"/>
      <c r="O71" s="96"/>
      <c r="P71" s="96"/>
      <c r="Q71" s="96"/>
      <c r="R71" s="96"/>
      <c r="S71" s="96"/>
      <c r="T71" s="96"/>
      <c r="U71" s="96"/>
      <c r="V71" s="96"/>
      <c r="W71" s="96"/>
      <c r="X71" s="96"/>
      <c r="Y71" s="205"/>
      <c r="Z71" s="205"/>
      <c r="AA71" s="250"/>
      <c r="AB71" s="96"/>
      <c r="AC71" s="96"/>
      <c r="AD71" s="96"/>
    </row>
    <row r="72" spans="1:52" s="232" customFormat="1">
      <c r="A72" s="242"/>
      <c r="B72" s="96"/>
      <c r="C72" s="244"/>
      <c r="D72" s="96"/>
      <c r="E72" s="96"/>
      <c r="F72" s="195"/>
      <c r="G72" s="255"/>
      <c r="H72" s="255"/>
      <c r="I72" s="152"/>
      <c r="J72" s="96"/>
      <c r="K72" s="96"/>
      <c r="L72" s="205"/>
      <c r="M72" s="96"/>
      <c r="N72" s="247"/>
      <c r="O72" s="96"/>
      <c r="P72" s="96"/>
      <c r="Q72" s="96"/>
      <c r="R72" s="96"/>
      <c r="S72" s="96"/>
      <c r="T72" s="96"/>
      <c r="U72" s="96"/>
      <c r="V72" s="96"/>
      <c r="W72" s="96"/>
      <c r="X72" s="96"/>
      <c r="Y72" s="205"/>
      <c r="Z72" s="205"/>
      <c r="AA72" s="250"/>
      <c r="AB72" s="96"/>
      <c r="AC72" s="96"/>
      <c r="AD72" s="96"/>
    </row>
    <row r="73" spans="1:52" s="232" customFormat="1">
      <c r="A73" s="242"/>
      <c r="B73" s="96"/>
      <c r="C73" s="244"/>
      <c r="D73" s="96"/>
      <c r="E73" s="96"/>
      <c r="F73" s="195"/>
      <c r="G73" s="255"/>
      <c r="H73" s="255"/>
      <c r="I73" s="152"/>
      <c r="J73" s="96"/>
      <c r="K73" s="96"/>
      <c r="L73" s="257"/>
      <c r="M73" s="96"/>
      <c r="N73" s="247"/>
      <c r="O73" s="96"/>
      <c r="P73" s="96"/>
      <c r="Q73" s="96"/>
      <c r="R73" s="154"/>
      <c r="S73" s="96"/>
      <c r="T73" s="96"/>
      <c r="U73" s="96"/>
      <c r="V73" s="96"/>
      <c r="W73" s="96"/>
      <c r="X73" s="96"/>
      <c r="Y73" s="96"/>
      <c r="Z73" s="96"/>
      <c r="AA73" s="250"/>
      <c r="AB73" s="96"/>
      <c r="AC73" s="96"/>
      <c r="AD73" s="96"/>
    </row>
    <row r="74" spans="1:52" s="270" customFormat="1">
      <c r="A74" s="208"/>
      <c r="B74" s="263"/>
      <c r="C74" s="210"/>
      <c r="D74" s="263"/>
      <c r="E74" s="263"/>
      <c r="F74" s="264"/>
      <c r="G74" s="265"/>
      <c r="H74" s="265"/>
      <c r="I74" s="266"/>
      <c r="J74" s="263"/>
      <c r="K74" s="263"/>
      <c r="L74" s="267"/>
      <c r="M74" s="263"/>
      <c r="N74" s="268"/>
      <c r="O74" s="263"/>
      <c r="P74" s="263"/>
      <c r="Q74" s="263"/>
      <c r="R74" s="27"/>
      <c r="S74" s="263"/>
      <c r="T74" s="263"/>
      <c r="U74" s="263"/>
      <c r="V74" s="263"/>
      <c r="W74" s="263"/>
      <c r="X74" s="263"/>
      <c r="Y74" s="263"/>
      <c r="Z74" s="263"/>
      <c r="AA74" s="269"/>
      <c r="AB74" s="263"/>
      <c r="AC74" s="263"/>
      <c r="AD74" s="263"/>
      <c r="AE74" s="232"/>
      <c r="AF74" s="232"/>
      <c r="AG74" s="232"/>
      <c r="AH74" s="232"/>
      <c r="AI74" s="232"/>
      <c r="AJ74" s="232"/>
      <c r="AK74" s="232"/>
      <c r="AL74" s="232"/>
      <c r="AM74" s="232"/>
      <c r="AN74" s="232"/>
      <c r="AO74" s="232"/>
      <c r="AP74" s="232"/>
      <c r="AQ74" s="232"/>
      <c r="AR74" s="232"/>
      <c r="AS74" s="232"/>
      <c r="AT74" s="232"/>
      <c r="AU74" s="232"/>
      <c r="AV74" s="232"/>
      <c r="AW74" s="232"/>
      <c r="AX74" s="232"/>
      <c r="AY74" s="232"/>
      <c r="AZ74" s="232"/>
    </row>
    <row r="75" spans="1:52" s="18" customFormat="1">
      <c r="A75" s="164"/>
      <c r="B75" s="92"/>
      <c r="C75" s="165"/>
      <c r="D75" s="92"/>
      <c r="E75" s="92"/>
      <c r="F75" s="174"/>
      <c r="G75" s="271"/>
      <c r="H75" s="271"/>
      <c r="I75" s="22"/>
      <c r="J75" s="92"/>
      <c r="K75" s="92"/>
      <c r="L75" s="33"/>
      <c r="M75" s="235"/>
      <c r="N75" s="272"/>
      <c r="O75" s="33"/>
      <c r="P75" s="33"/>
      <c r="Q75" s="33"/>
      <c r="R75" s="33"/>
      <c r="S75" s="33"/>
      <c r="T75" s="33"/>
      <c r="U75" s="33"/>
      <c r="V75" s="33"/>
      <c r="W75" s="33"/>
      <c r="X75" s="33"/>
      <c r="Y75" s="33"/>
      <c r="Z75" s="33"/>
      <c r="AA75" s="273"/>
      <c r="AB75" s="33"/>
      <c r="AC75" s="33"/>
      <c r="AD75" s="33"/>
      <c r="AE75" s="232"/>
      <c r="AF75" s="232"/>
      <c r="AG75" s="232"/>
      <c r="AH75" s="232"/>
      <c r="AI75" s="232"/>
      <c r="AJ75" s="232"/>
      <c r="AK75" s="232"/>
      <c r="AL75" s="232"/>
      <c r="AM75" s="232"/>
      <c r="AN75" s="232"/>
      <c r="AO75" s="232"/>
      <c r="AP75" s="232"/>
      <c r="AQ75" s="232"/>
      <c r="AR75" s="232"/>
      <c r="AS75" s="232"/>
      <c r="AT75" s="232"/>
      <c r="AU75" s="232"/>
      <c r="AV75" s="232"/>
      <c r="AW75" s="232"/>
      <c r="AX75" s="232"/>
      <c r="AY75" s="232"/>
      <c r="AZ75" s="232"/>
    </row>
    <row r="76" spans="1:52" s="18" customFormat="1">
      <c r="A76" s="164"/>
      <c r="B76" s="92"/>
      <c r="C76" s="165"/>
      <c r="D76" s="92"/>
      <c r="E76" s="92"/>
      <c r="F76" s="174"/>
      <c r="G76" s="271"/>
      <c r="H76" s="271"/>
      <c r="I76" s="22"/>
      <c r="J76" s="92"/>
      <c r="K76" s="92"/>
      <c r="L76" s="33"/>
      <c r="M76" s="235"/>
      <c r="N76" s="272"/>
      <c r="O76" s="33"/>
      <c r="P76" s="33"/>
      <c r="Q76" s="33"/>
      <c r="R76" s="92"/>
      <c r="S76" s="33"/>
      <c r="T76" s="33"/>
      <c r="U76" s="33"/>
      <c r="V76" s="33"/>
      <c r="W76" s="33"/>
      <c r="X76" s="33"/>
      <c r="Y76" s="33"/>
      <c r="Z76" s="33"/>
      <c r="AA76" s="273"/>
      <c r="AB76" s="33"/>
      <c r="AC76" s="33"/>
      <c r="AD76" s="33"/>
      <c r="AE76" s="232"/>
      <c r="AF76" s="232"/>
      <c r="AG76" s="232"/>
      <c r="AH76" s="232"/>
      <c r="AI76" s="232"/>
      <c r="AJ76" s="232"/>
      <c r="AK76" s="232"/>
      <c r="AL76" s="232"/>
      <c r="AM76" s="232"/>
      <c r="AN76" s="232"/>
      <c r="AO76" s="232"/>
      <c r="AP76" s="232"/>
      <c r="AQ76" s="232"/>
      <c r="AR76" s="232"/>
      <c r="AS76" s="232"/>
      <c r="AT76" s="232"/>
      <c r="AU76" s="232"/>
      <c r="AV76" s="232"/>
      <c r="AW76" s="232"/>
      <c r="AX76" s="232"/>
      <c r="AY76" s="232"/>
      <c r="AZ76" s="232"/>
    </row>
    <row r="77" spans="1:52" s="18" customFormat="1">
      <c r="A77" s="164"/>
      <c r="B77" s="92"/>
      <c r="C77" s="165"/>
      <c r="D77" s="92"/>
      <c r="E77" s="92"/>
      <c r="F77" s="174"/>
      <c r="G77" s="271"/>
      <c r="H77" s="271"/>
      <c r="I77" s="22"/>
      <c r="J77" s="92"/>
      <c r="K77" s="92"/>
      <c r="L77" s="92"/>
      <c r="M77" s="274"/>
      <c r="N77" s="272"/>
      <c r="O77" s="33"/>
      <c r="P77" s="33"/>
      <c r="Q77" s="33"/>
      <c r="R77" s="33"/>
      <c r="S77" s="33"/>
      <c r="T77" s="33"/>
      <c r="U77" s="33"/>
      <c r="V77" s="33"/>
      <c r="W77" s="33"/>
      <c r="X77" s="33"/>
      <c r="Y77" s="33"/>
      <c r="Z77" s="33"/>
      <c r="AA77" s="273"/>
      <c r="AB77" s="33"/>
      <c r="AC77" s="33"/>
      <c r="AD77" s="33"/>
      <c r="AE77" s="232"/>
      <c r="AF77" s="232"/>
      <c r="AG77" s="232"/>
      <c r="AH77" s="232"/>
      <c r="AI77" s="232"/>
      <c r="AJ77" s="232"/>
      <c r="AK77" s="232"/>
      <c r="AL77" s="232"/>
      <c r="AM77" s="232"/>
      <c r="AN77" s="232"/>
      <c r="AO77" s="232"/>
      <c r="AP77" s="232"/>
      <c r="AQ77" s="232"/>
      <c r="AR77" s="232"/>
      <c r="AS77" s="232"/>
      <c r="AT77" s="232"/>
      <c r="AU77" s="232"/>
      <c r="AV77" s="232"/>
      <c r="AW77" s="232"/>
      <c r="AX77" s="232"/>
      <c r="AY77" s="232"/>
      <c r="AZ77" s="232"/>
    </row>
    <row r="78" spans="1:52" s="18" customFormat="1">
      <c r="A78" s="164"/>
      <c r="B78" s="92"/>
      <c r="C78" s="165"/>
      <c r="D78" s="33"/>
      <c r="E78" s="92"/>
      <c r="F78" s="174"/>
      <c r="G78" s="271"/>
      <c r="H78" s="271"/>
      <c r="I78" s="22"/>
      <c r="J78" s="92"/>
      <c r="K78" s="92"/>
      <c r="L78" s="33"/>
      <c r="M78" s="235"/>
      <c r="N78" s="272"/>
      <c r="O78" s="21"/>
      <c r="P78" s="33"/>
      <c r="Q78" s="33"/>
      <c r="R78" s="33"/>
      <c r="S78" s="33"/>
      <c r="T78" s="33"/>
      <c r="U78" s="33"/>
      <c r="V78" s="33"/>
      <c r="W78" s="33"/>
      <c r="X78" s="33"/>
      <c r="Y78" s="33"/>
      <c r="Z78" s="33"/>
      <c r="AA78" s="273"/>
      <c r="AB78" s="33"/>
      <c r="AC78" s="33"/>
      <c r="AD78" s="33"/>
      <c r="AE78" s="232"/>
      <c r="AF78" s="232"/>
      <c r="AG78" s="232"/>
      <c r="AH78" s="232"/>
      <c r="AI78" s="232"/>
      <c r="AJ78" s="232"/>
      <c r="AK78" s="232"/>
      <c r="AL78" s="232"/>
      <c r="AM78" s="232"/>
      <c r="AN78" s="232"/>
      <c r="AO78" s="232"/>
      <c r="AP78" s="232"/>
      <c r="AQ78" s="232"/>
      <c r="AR78" s="232"/>
      <c r="AS78" s="232"/>
      <c r="AT78" s="232"/>
      <c r="AU78" s="232"/>
      <c r="AV78" s="232"/>
      <c r="AW78" s="232"/>
      <c r="AX78" s="232"/>
      <c r="AY78" s="232"/>
      <c r="AZ78" s="232"/>
    </row>
    <row r="79" spans="1:52" s="18" customFormat="1">
      <c r="A79" s="164"/>
      <c r="B79" s="92"/>
      <c r="C79" s="165"/>
      <c r="D79" s="92"/>
      <c r="E79" s="92"/>
      <c r="F79" s="174"/>
      <c r="G79" s="271"/>
      <c r="H79" s="271"/>
      <c r="I79" s="22"/>
      <c r="J79" s="92"/>
      <c r="K79" s="92"/>
      <c r="L79" s="33"/>
      <c r="M79" s="235"/>
      <c r="N79" s="272"/>
      <c r="O79" s="33"/>
      <c r="P79" s="33"/>
      <c r="Q79" s="33"/>
      <c r="R79" s="33"/>
      <c r="S79" s="33"/>
      <c r="T79" s="33"/>
      <c r="U79" s="33"/>
      <c r="V79" s="33"/>
      <c r="W79" s="33"/>
      <c r="X79" s="33"/>
      <c r="Y79" s="33"/>
      <c r="Z79" s="33"/>
      <c r="AA79" s="273"/>
      <c r="AB79" s="33"/>
      <c r="AC79" s="33"/>
      <c r="AD79" s="33"/>
      <c r="AE79" s="232"/>
      <c r="AF79" s="232"/>
      <c r="AG79" s="232"/>
      <c r="AH79" s="232"/>
      <c r="AI79" s="232"/>
      <c r="AJ79" s="232"/>
      <c r="AK79" s="232"/>
      <c r="AL79" s="232"/>
      <c r="AM79" s="232"/>
      <c r="AN79" s="232"/>
      <c r="AO79" s="232"/>
      <c r="AP79" s="232"/>
      <c r="AQ79" s="232"/>
      <c r="AR79" s="232"/>
      <c r="AS79" s="232"/>
      <c r="AT79" s="232"/>
      <c r="AU79" s="232"/>
      <c r="AV79" s="232"/>
      <c r="AW79" s="232"/>
      <c r="AX79" s="232"/>
      <c r="AY79" s="232"/>
      <c r="AZ79" s="232"/>
    </row>
    <row r="80" spans="1:52" s="18" customFormat="1">
      <c r="A80" s="164"/>
      <c r="B80" s="92"/>
      <c r="C80" s="165"/>
      <c r="D80" s="92"/>
      <c r="E80" s="92"/>
      <c r="F80" s="174"/>
      <c r="G80" s="271"/>
      <c r="H80" s="271"/>
      <c r="I80" s="22"/>
      <c r="J80" s="92"/>
      <c r="K80" s="92"/>
      <c r="L80" s="33"/>
      <c r="M80" s="235"/>
      <c r="N80" s="272"/>
      <c r="O80" s="21"/>
      <c r="P80" s="33"/>
      <c r="Q80" s="33"/>
      <c r="R80" s="33"/>
      <c r="S80" s="33"/>
      <c r="T80" s="33"/>
      <c r="U80" s="33"/>
      <c r="V80" s="33"/>
      <c r="W80" s="33"/>
      <c r="X80" s="33"/>
      <c r="Y80" s="33"/>
      <c r="Z80" s="33"/>
      <c r="AA80" s="273"/>
      <c r="AB80" s="33"/>
      <c r="AC80" s="33"/>
      <c r="AD80" s="33"/>
      <c r="AE80" s="232"/>
      <c r="AF80" s="232"/>
      <c r="AG80" s="232"/>
      <c r="AH80" s="232"/>
      <c r="AI80" s="232"/>
      <c r="AJ80" s="232"/>
      <c r="AK80" s="232"/>
      <c r="AL80" s="232"/>
      <c r="AM80" s="232"/>
      <c r="AN80" s="232"/>
      <c r="AO80" s="232"/>
      <c r="AP80" s="232"/>
      <c r="AQ80" s="232"/>
      <c r="AR80" s="232"/>
      <c r="AS80" s="232"/>
      <c r="AT80" s="232"/>
      <c r="AU80" s="232"/>
      <c r="AV80" s="232"/>
      <c r="AW80" s="232"/>
      <c r="AX80" s="232"/>
      <c r="AY80" s="232"/>
      <c r="AZ80" s="232"/>
    </row>
    <row r="81" spans="1:52" s="18" customFormat="1">
      <c r="A81" s="164"/>
      <c r="B81" s="92"/>
      <c r="C81" s="165"/>
      <c r="D81" s="92"/>
      <c r="E81" s="92"/>
      <c r="F81" s="174"/>
      <c r="G81" s="271"/>
      <c r="H81" s="271"/>
      <c r="I81" s="22"/>
      <c r="J81" s="92"/>
      <c r="K81" s="92"/>
      <c r="L81" s="33"/>
      <c r="M81" s="235"/>
      <c r="N81" s="272"/>
      <c r="O81" s="33"/>
      <c r="P81" s="33"/>
      <c r="Q81" s="33"/>
      <c r="R81" s="33"/>
      <c r="S81" s="33"/>
      <c r="T81" s="33"/>
      <c r="U81" s="33"/>
      <c r="V81" s="33"/>
      <c r="W81" s="33"/>
      <c r="X81" s="33"/>
      <c r="Y81" s="33"/>
      <c r="Z81" s="33"/>
      <c r="AA81" s="273"/>
      <c r="AB81" s="33"/>
      <c r="AC81" s="33"/>
      <c r="AD81" s="33"/>
      <c r="AE81" s="232"/>
      <c r="AF81" s="232"/>
      <c r="AG81" s="232"/>
      <c r="AH81" s="232"/>
      <c r="AI81" s="232"/>
      <c r="AJ81" s="232"/>
      <c r="AK81" s="232"/>
      <c r="AL81" s="232"/>
      <c r="AM81" s="232"/>
      <c r="AN81" s="232"/>
      <c r="AO81" s="232"/>
      <c r="AP81" s="232"/>
      <c r="AQ81" s="232"/>
      <c r="AR81" s="232"/>
      <c r="AS81" s="232"/>
      <c r="AT81" s="232"/>
      <c r="AU81" s="232"/>
      <c r="AV81" s="232"/>
      <c r="AW81" s="232"/>
      <c r="AX81" s="232"/>
      <c r="AY81" s="232"/>
      <c r="AZ81" s="232"/>
    </row>
    <row r="82" spans="1:52" s="18" customFormat="1">
      <c r="A82" s="164"/>
      <c r="B82" s="92"/>
      <c r="C82" s="165"/>
      <c r="D82" s="92"/>
      <c r="E82" s="92"/>
      <c r="F82" s="174"/>
      <c r="G82" s="271"/>
      <c r="H82" s="271"/>
      <c r="I82" s="22"/>
      <c r="J82" s="92"/>
      <c r="K82" s="92"/>
      <c r="L82" s="33"/>
      <c r="M82" s="184"/>
      <c r="N82" s="272"/>
      <c r="O82" s="17"/>
      <c r="P82" s="33"/>
      <c r="Q82" s="33"/>
      <c r="R82" s="33"/>
      <c r="S82" s="33"/>
      <c r="T82" s="33"/>
      <c r="U82" s="33"/>
      <c r="V82" s="33"/>
      <c r="W82" s="33"/>
      <c r="X82" s="33"/>
      <c r="Y82" s="33"/>
      <c r="Z82" s="33"/>
      <c r="AA82" s="273"/>
      <c r="AB82" s="33"/>
      <c r="AC82" s="33"/>
      <c r="AD82" s="33"/>
      <c r="AE82" s="232"/>
      <c r="AF82" s="232"/>
      <c r="AG82" s="232"/>
      <c r="AH82" s="232"/>
      <c r="AI82" s="232"/>
      <c r="AJ82" s="232"/>
      <c r="AK82" s="232"/>
      <c r="AL82" s="232"/>
      <c r="AM82" s="232"/>
      <c r="AN82" s="232"/>
      <c r="AO82" s="232"/>
      <c r="AP82" s="232"/>
      <c r="AQ82" s="232"/>
      <c r="AR82" s="232"/>
      <c r="AS82" s="232"/>
      <c r="AT82" s="232"/>
      <c r="AU82" s="232"/>
      <c r="AV82" s="232"/>
      <c r="AW82" s="232"/>
      <c r="AX82" s="232"/>
      <c r="AY82" s="232"/>
      <c r="AZ82" s="232"/>
    </row>
    <row r="83" spans="1:52" s="18" customFormat="1">
      <c r="A83" s="164"/>
      <c r="B83" s="92"/>
      <c r="C83" s="165"/>
      <c r="D83" s="92"/>
      <c r="E83" s="92"/>
      <c r="F83" s="174"/>
      <c r="G83" s="271"/>
      <c r="H83" s="271"/>
      <c r="I83" s="22"/>
      <c r="J83" s="92"/>
      <c r="K83" s="92"/>
      <c r="L83" s="33"/>
      <c r="M83" s="184"/>
      <c r="N83" s="272"/>
      <c r="O83" s="33"/>
      <c r="P83" s="33"/>
      <c r="Q83" s="33"/>
      <c r="R83" s="33"/>
      <c r="S83" s="33"/>
      <c r="T83" s="33"/>
      <c r="U83" s="33"/>
      <c r="V83" s="33"/>
      <c r="W83" s="33"/>
      <c r="X83" s="33"/>
      <c r="Y83" s="33"/>
      <c r="Z83" s="33"/>
      <c r="AA83" s="273"/>
      <c r="AB83" s="33"/>
      <c r="AC83" s="33"/>
      <c r="AD83" s="33"/>
      <c r="AE83" s="232"/>
      <c r="AF83" s="232"/>
      <c r="AG83" s="232"/>
      <c r="AH83" s="232"/>
      <c r="AI83" s="232"/>
      <c r="AJ83" s="232"/>
      <c r="AK83" s="232"/>
      <c r="AL83" s="232"/>
      <c r="AM83" s="232"/>
      <c r="AN83" s="232"/>
      <c r="AO83" s="232"/>
      <c r="AP83" s="232"/>
      <c r="AQ83" s="232"/>
      <c r="AR83" s="232"/>
      <c r="AS83" s="232"/>
      <c r="AT83" s="232"/>
      <c r="AU83" s="232"/>
      <c r="AV83" s="232"/>
      <c r="AW83" s="232"/>
      <c r="AX83" s="232"/>
      <c r="AY83" s="232"/>
      <c r="AZ83" s="232"/>
    </row>
    <row r="84" spans="1:52" s="18" customFormat="1">
      <c r="A84" s="164"/>
      <c r="B84" s="92"/>
      <c r="C84" s="165"/>
      <c r="D84" s="92"/>
      <c r="E84" s="92"/>
      <c r="F84" s="174"/>
      <c r="G84" s="271"/>
      <c r="H84" s="271"/>
      <c r="I84" s="22"/>
      <c r="J84" s="92"/>
      <c r="K84" s="92"/>
      <c r="L84" s="33"/>
      <c r="M84" s="184"/>
      <c r="N84" s="272"/>
      <c r="O84" s="33"/>
      <c r="P84" s="21"/>
      <c r="Q84" s="33"/>
      <c r="R84" s="33"/>
      <c r="S84" s="33"/>
      <c r="T84" s="33"/>
      <c r="U84" s="33"/>
      <c r="V84" s="33"/>
      <c r="W84" s="33"/>
      <c r="X84" s="33"/>
      <c r="Y84" s="33"/>
      <c r="Z84" s="33"/>
      <c r="AA84" s="273"/>
      <c r="AB84" s="92"/>
      <c r="AC84" s="33"/>
      <c r="AD84" s="33"/>
      <c r="AE84" s="232"/>
      <c r="AF84" s="232"/>
      <c r="AG84" s="232"/>
      <c r="AH84" s="232"/>
      <c r="AI84" s="232"/>
      <c r="AJ84" s="232"/>
      <c r="AK84" s="232"/>
      <c r="AL84" s="232"/>
      <c r="AM84" s="232"/>
      <c r="AN84" s="232"/>
      <c r="AO84" s="232"/>
      <c r="AP84" s="232"/>
      <c r="AQ84" s="232"/>
      <c r="AR84" s="232"/>
      <c r="AS84" s="232"/>
      <c r="AT84" s="232"/>
      <c r="AU84" s="232"/>
      <c r="AV84" s="232"/>
      <c r="AW84" s="232"/>
      <c r="AX84" s="232"/>
      <c r="AY84" s="232"/>
      <c r="AZ84" s="232"/>
    </row>
    <row r="85" spans="1:52" s="18" customFormat="1">
      <c r="A85" s="164"/>
      <c r="B85" s="92"/>
      <c r="C85" s="165"/>
      <c r="D85" s="33"/>
      <c r="E85" s="92"/>
      <c r="F85" s="174"/>
      <c r="G85" s="271"/>
      <c r="H85" s="271"/>
      <c r="I85" s="22"/>
      <c r="J85" s="92"/>
      <c r="K85" s="92"/>
      <c r="L85" s="33"/>
      <c r="M85" s="184"/>
      <c r="N85" s="272"/>
      <c r="O85" s="33"/>
      <c r="P85" s="21"/>
      <c r="Q85" s="33"/>
      <c r="R85" s="33"/>
      <c r="S85" s="33"/>
      <c r="T85" s="33"/>
      <c r="U85" s="33"/>
      <c r="V85" s="33"/>
      <c r="W85" s="33"/>
      <c r="X85" s="33"/>
      <c r="Y85" s="33"/>
      <c r="Z85" s="33"/>
      <c r="AA85" s="273"/>
      <c r="AB85" s="33"/>
      <c r="AC85" s="33"/>
      <c r="AD85" s="33"/>
      <c r="AE85" s="232"/>
      <c r="AF85" s="232"/>
      <c r="AG85" s="232"/>
      <c r="AH85" s="232"/>
      <c r="AI85" s="232"/>
      <c r="AJ85" s="232"/>
      <c r="AK85" s="232"/>
      <c r="AL85" s="232"/>
      <c r="AM85" s="232"/>
      <c r="AN85" s="232"/>
      <c r="AO85" s="232"/>
      <c r="AP85" s="232"/>
      <c r="AQ85" s="232"/>
      <c r="AR85" s="232"/>
      <c r="AS85" s="232"/>
      <c r="AT85" s="232"/>
      <c r="AU85" s="232"/>
      <c r="AV85" s="232"/>
      <c r="AW85" s="232"/>
      <c r="AX85" s="232"/>
      <c r="AY85" s="232"/>
      <c r="AZ85" s="232"/>
    </row>
    <row r="86" spans="1:52" s="18" customFormat="1">
      <c r="A86" s="164"/>
      <c r="B86" s="92"/>
      <c r="C86" s="165"/>
      <c r="D86" s="92"/>
      <c r="E86" s="92"/>
      <c r="F86" s="174"/>
      <c r="G86" s="271"/>
      <c r="H86" s="271"/>
      <c r="I86" s="22"/>
      <c r="J86" s="92"/>
      <c r="K86" s="92"/>
      <c r="L86" s="92"/>
      <c r="M86" s="274"/>
      <c r="N86" s="272"/>
      <c r="O86" s="33"/>
      <c r="P86" s="33"/>
      <c r="Q86" s="33"/>
      <c r="R86" s="33"/>
      <c r="S86" s="33"/>
      <c r="T86" s="33"/>
      <c r="U86" s="33"/>
      <c r="V86" s="33"/>
      <c r="W86" s="33"/>
      <c r="X86" s="33"/>
      <c r="Y86" s="33"/>
      <c r="Z86" s="33"/>
      <c r="AA86" s="273"/>
      <c r="AB86" s="33"/>
      <c r="AC86" s="33"/>
      <c r="AD86" s="33"/>
      <c r="AE86" s="232"/>
      <c r="AF86" s="232"/>
      <c r="AG86" s="232"/>
      <c r="AH86" s="232"/>
      <c r="AI86" s="232"/>
      <c r="AJ86" s="232"/>
      <c r="AK86" s="232"/>
      <c r="AL86" s="232"/>
      <c r="AM86" s="232"/>
      <c r="AN86" s="232"/>
      <c r="AO86" s="232"/>
      <c r="AP86" s="232"/>
      <c r="AQ86" s="232"/>
      <c r="AR86" s="232"/>
      <c r="AS86" s="232"/>
      <c r="AT86" s="232"/>
      <c r="AU86" s="232"/>
      <c r="AV86" s="232"/>
      <c r="AW86" s="232"/>
      <c r="AX86" s="232"/>
      <c r="AY86" s="232"/>
      <c r="AZ86" s="232"/>
    </row>
    <row r="87" spans="1:52" s="18" customFormat="1">
      <c r="A87" s="164"/>
      <c r="B87" s="92"/>
      <c r="C87" s="165"/>
      <c r="D87" s="92"/>
      <c r="E87" s="92"/>
      <c r="F87" s="174"/>
      <c r="G87" s="271"/>
      <c r="H87" s="271"/>
      <c r="I87" s="22"/>
      <c r="J87" s="92"/>
      <c r="K87" s="92"/>
      <c r="L87" s="92"/>
      <c r="M87" s="184"/>
      <c r="N87" s="272"/>
      <c r="O87" s="92"/>
      <c r="P87" s="92"/>
      <c r="Q87" s="92"/>
      <c r="R87" s="92"/>
      <c r="S87" s="33"/>
      <c r="T87" s="33"/>
      <c r="U87" s="33"/>
      <c r="V87" s="33"/>
      <c r="W87" s="33"/>
      <c r="X87" s="33"/>
      <c r="Y87" s="33"/>
      <c r="Z87" s="33"/>
      <c r="AA87" s="273"/>
      <c r="AB87" s="92"/>
      <c r="AC87" s="92"/>
      <c r="AD87" s="217"/>
      <c r="AE87" s="232"/>
      <c r="AF87" s="232"/>
      <c r="AG87" s="232"/>
      <c r="AH87" s="232"/>
      <c r="AI87" s="232"/>
      <c r="AJ87" s="232"/>
      <c r="AK87" s="232"/>
      <c r="AL87" s="232"/>
      <c r="AM87" s="232"/>
      <c r="AN87" s="232"/>
      <c r="AO87" s="232"/>
      <c r="AP87" s="232"/>
      <c r="AQ87" s="232"/>
      <c r="AR87" s="232"/>
      <c r="AS87" s="232"/>
      <c r="AT87" s="232"/>
      <c r="AU87" s="232"/>
      <c r="AV87" s="232"/>
      <c r="AW87" s="232"/>
      <c r="AX87" s="232"/>
      <c r="AY87" s="232"/>
      <c r="AZ87" s="232"/>
    </row>
    <row r="88" spans="1:52" s="18" customFormat="1">
      <c r="A88" s="164"/>
      <c r="B88" s="92"/>
      <c r="C88" s="165"/>
      <c r="D88" s="92"/>
      <c r="E88" s="33"/>
      <c r="F88" s="189"/>
      <c r="G88" s="271"/>
      <c r="H88" s="271"/>
      <c r="I88" s="22"/>
      <c r="J88" s="92"/>
      <c r="K88" s="92"/>
      <c r="L88" s="217"/>
      <c r="M88" s="275"/>
      <c r="N88" s="276"/>
      <c r="O88" s="92"/>
      <c r="P88" s="33"/>
      <c r="Q88" s="33"/>
      <c r="R88" s="33"/>
      <c r="S88" s="33"/>
      <c r="T88" s="33"/>
      <c r="U88" s="33"/>
      <c r="V88" s="33"/>
      <c r="W88" s="33"/>
      <c r="X88" s="33"/>
      <c r="Y88" s="33"/>
      <c r="Z88" s="33"/>
      <c r="AA88" s="273"/>
      <c r="AB88" s="33"/>
      <c r="AC88" s="33"/>
      <c r="AD88" s="33"/>
      <c r="AE88" s="232"/>
      <c r="AF88" s="232"/>
      <c r="AG88" s="232"/>
      <c r="AH88" s="232"/>
      <c r="AI88" s="232"/>
      <c r="AJ88" s="232"/>
      <c r="AK88" s="232"/>
      <c r="AL88" s="232"/>
      <c r="AM88" s="232"/>
      <c r="AN88" s="232"/>
      <c r="AO88" s="232"/>
      <c r="AP88" s="232"/>
      <c r="AQ88" s="232"/>
      <c r="AR88" s="232"/>
      <c r="AS88" s="232"/>
      <c r="AT88" s="232"/>
      <c r="AU88" s="232"/>
      <c r="AV88" s="232"/>
      <c r="AW88" s="232"/>
      <c r="AX88" s="232"/>
      <c r="AY88" s="232"/>
      <c r="AZ88" s="232"/>
    </row>
    <row r="89" spans="1:52" s="18" customFormat="1">
      <c r="A89" s="164"/>
      <c r="B89" s="92"/>
      <c r="C89" s="165"/>
      <c r="D89" s="92"/>
      <c r="E89" s="92"/>
      <c r="F89" s="174"/>
      <c r="G89" s="271"/>
      <c r="H89" s="271"/>
      <c r="I89" s="22"/>
      <c r="J89" s="92"/>
      <c r="K89" s="92"/>
      <c r="L89" s="277"/>
      <c r="M89" s="184"/>
      <c r="N89" s="231"/>
      <c r="O89" s="33"/>
      <c r="P89" s="33"/>
      <c r="Q89" s="33"/>
      <c r="R89" s="92"/>
      <c r="S89" s="33"/>
      <c r="T89" s="33"/>
      <c r="U89" s="33"/>
      <c r="V89" s="33"/>
      <c r="W89" s="33"/>
      <c r="X89" s="33"/>
      <c r="Y89" s="33"/>
      <c r="Z89" s="33"/>
      <c r="AA89" s="273"/>
      <c r="AB89" s="33"/>
      <c r="AC89" s="33"/>
      <c r="AD89" s="33"/>
      <c r="AE89" s="232"/>
      <c r="AF89" s="232"/>
      <c r="AG89" s="232"/>
      <c r="AH89" s="232"/>
      <c r="AI89" s="232"/>
      <c r="AJ89" s="232"/>
      <c r="AK89" s="232"/>
      <c r="AL89" s="232"/>
      <c r="AM89" s="232"/>
      <c r="AN89" s="232"/>
      <c r="AO89" s="232"/>
      <c r="AP89" s="232"/>
      <c r="AQ89" s="232"/>
      <c r="AR89" s="232"/>
      <c r="AS89" s="232"/>
      <c r="AT89" s="232"/>
      <c r="AU89" s="232"/>
      <c r="AV89" s="232"/>
      <c r="AW89" s="232"/>
      <c r="AX89" s="232"/>
      <c r="AY89" s="232"/>
      <c r="AZ89" s="232"/>
    </row>
    <row r="90" spans="1:52" s="18" customFormat="1">
      <c r="A90" s="164"/>
      <c r="B90" s="92"/>
      <c r="C90" s="165"/>
      <c r="D90" s="92"/>
      <c r="E90" s="92"/>
      <c r="F90" s="174"/>
      <c r="G90" s="271"/>
      <c r="H90" s="271"/>
      <c r="I90" s="22"/>
      <c r="J90" s="92"/>
      <c r="K90" s="92"/>
      <c r="L90" s="277"/>
      <c r="M90" s="278"/>
      <c r="N90" s="272"/>
      <c r="O90" s="33"/>
      <c r="P90" s="33"/>
      <c r="Q90" s="33"/>
      <c r="R90" s="33"/>
      <c r="S90" s="33"/>
      <c r="T90" s="33"/>
      <c r="U90" s="33"/>
      <c r="V90" s="33"/>
      <c r="W90" s="33"/>
      <c r="X90" s="33"/>
      <c r="Y90" s="33"/>
      <c r="Z90" s="33"/>
      <c r="AA90" s="273"/>
      <c r="AB90" s="33"/>
      <c r="AC90" s="33"/>
      <c r="AD90" s="33"/>
      <c r="AE90" s="232"/>
      <c r="AF90" s="232"/>
      <c r="AG90" s="232"/>
      <c r="AH90" s="232"/>
      <c r="AI90" s="232"/>
      <c r="AJ90" s="232"/>
      <c r="AK90" s="232"/>
      <c r="AL90" s="232"/>
      <c r="AM90" s="232"/>
      <c r="AN90" s="232"/>
      <c r="AO90" s="232"/>
      <c r="AP90" s="232"/>
      <c r="AQ90" s="232"/>
      <c r="AR90" s="232"/>
      <c r="AS90" s="232"/>
      <c r="AT90" s="232"/>
      <c r="AU90" s="232"/>
      <c r="AV90" s="232"/>
      <c r="AW90" s="232"/>
      <c r="AX90" s="232"/>
      <c r="AY90" s="232"/>
      <c r="AZ90" s="232"/>
    </row>
    <row r="91" spans="1:52" s="18" customFormat="1">
      <c r="A91" s="164"/>
      <c r="B91" s="92"/>
      <c r="C91" s="165"/>
      <c r="D91" s="33"/>
      <c r="E91" s="33"/>
      <c r="F91" s="174"/>
      <c r="G91" s="271"/>
      <c r="H91" s="271"/>
      <c r="I91" s="22"/>
      <c r="J91" s="92"/>
      <c r="K91" s="92"/>
      <c r="L91" s="33"/>
      <c r="M91" s="279"/>
      <c r="N91" s="272"/>
      <c r="O91" s="92"/>
      <c r="P91" s="33"/>
      <c r="Q91" s="33"/>
      <c r="R91" s="33"/>
      <c r="S91" s="33"/>
      <c r="T91" s="33"/>
      <c r="U91" s="33"/>
      <c r="V91" s="33"/>
      <c r="W91" s="33"/>
      <c r="X91" s="33"/>
      <c r="Y91" s="33"/>
      <c r="Z91" s="33"/>
      <c r="AA91" s="273"/>
      <c r="AB91" s="33"/>
      <c r="AC91" s="33"/>
      <c r="AD91" s="33"/>
      <c r="AE91" s="232"/>
      <c r="AF91" s="232"/>
      <c r="AG91" s="232"/>
      <c r="AH91" s="232"/>
      <c r="AI91" s="232"/>
      <c r="AJ91" s="232"/>
      <c r="AK91" s="232"/>
      <c r="AL91" s="232"/>
      <c r="AM91" s="232"/>
      <c r="AN91" s="232"/>
      <c r="AO91" s="232"/>
      <c r="AP91" s="232"/>
      <c r="AQ91" s="232"/>
      <c r="AR91" s="232"/>
      <c r="AS91" s="232"/>
      <c r="AT91" s="232"/>
      <c r="AU91" s="232"/>
      <c r="AV91" s="232"/>
      <c r="AW91" s="232"/>
      <c r="AX91" s="232"/>
      <c r="AY91" s="232"/>
      <c r="AZ91" s="232"/>
    </row>
    <row r="92" spans="1:52" s="18" customFormat="1">
      <c r="A92" s="164"/>
      <c r="B92" s="92"/>
      <c r="C92" s="165"/>
      <c r="D92" s="92"/>
      <c r="E92" s="92"/>
      <c r="F92" s="174"/>
      <c r="G92" s="271"/>
      <c r="H92" s="271"/>
      <c r="I92" s="22"/>
      <c r="J92" s="92"/>
      <c r="K92" s="92"/>
      <c r="L92" s="92"/>
      <c r="M92" s="279"/>
      <c r="N92" s="272"/>
      <c r="O92" s="92"/>
      <c r="P92" s="33"/>
      <c r="Q92" s="33"/>
      <c r="R92" s="33"/>
      <c r="S92" s="33"/>
      <c r="T92" s="33"/>
      <c r="U92" s="33"/>
      <c r="V92" s="33"/>
      <c r="W92" s="33"/>
      <c r="X92" s="33"/>
      <c r="Y92" s="33"/>
      <c r="Z92" s="33"/>
      <c r="AA92" s="273"/>
      <c r="AB92" s="33"/>
      <c r="AC92" s="33"/>
      <c r="AD92" s="33"/>
      <c r="AE92" s="232"/>
      <c r="AF92" s="232"/>
      <c r="AG92" s="232"/>
      <c r="AH92" s="232"/>
      <c r="AI92" s="232"/>
      <c r="AJ92" s="232"/>
      <c r="AK92" s="232"/>
      <c r="AL92" s="232"/>
      <c r="AM92" s="232"/>
      <c r="AN92" s="232"/>
      <c r="AO92" s="232"/>
      <c r="AP92" s="232"/>
      <c r="AQ92" s="232"/>
      <c r="AR92" s="232"/>
      <c r="AS92" s="232"/>
      <c r="AT92" s="232"/>
      <c r="AU92" s="232"/>
      <c r="AV92" s="232"/>
      <c r="AW92" s="232"/>
      <c r="AX92" s="232"/>
      <c r="AY92" s="232"/>
      <c r="AZ92" s="232"/>
    </row>
    <row r="93" spans="1:52" s="18" customFormat="1">
      <c r="A93" s="164"/>
      <c r="B93" s="92"/>
      <c r="C93" s="165"/>
      <c r="D93" s="92"/>
      <c r="E93" s="92"/>
      <c r="F93" s="174"/>
      <c r="G93" s="271"/>
      <c r="H93" s="271"/>
      <c r="I93" s="22"/>
      <c r="J93" s="92"/>
      <c r="K93" s="92"/>
      <c r="L93" s="92"/>
      <c r="M93" s="279"/>
      <c r="N93" s="272"/>
      <c r="O93" s="33"/>
      <c r="P93" s="33"/>
      <c r="Q93" s="33"/>
      <c r="R93" s="33"/>
      <c r="S93" s="33"/>
      <c r="T93" s="33"/>
      <c r="U93" s="33"/>
      <c r="V93" s="33"/>
      <c r="W93" s="33"/>
      <c r="X93" s="33"/>
      <c r="Y93" s="33"/>
      <c r="Z93" s="33"/>
      <c r="AA93" s="273"/>
      <c r="AB93" s="33"/>
      <c r="AC93" s="33"/>
      <c r="AD93" s="33"/>
      <c r="AE93" s="232"/>
      <c r="AF93" s="232"/>
      <c r="AG93" s="232"/>
      <c r="AH93" s="232"/>
      <c r="AI93" s="232"/>
      <c r="AJ93" s="232"/>
      <c r="AK93" s="232"/>
      <c r="AL93" s="232"/>
      <c r="AM93" s="232"/>
      <c r="AN93" s="232"/>
      <c r="AO93" s="232"/>
      <c r="AP93" s="232"/>
      <c r="AQ93" s="232"/>
      <c r="AR93" s="232"/>
      <c r="AS93" s="232"/>
      <c r="AT93" s="232"/>
      <c r="AU93" s="232"/>
      <c r="AV93" s="232"/>
      <c r="AW93" s="232"/>
      <c r="AX93" s="232"/>
      <c r="AY93" s="232"/>
      <c r="AZ93" s="232"/>
    </row>
    <row r="94" spans="1:52" s="18" customFormat="1">
      <c r="A94" s="164"/>
      <c r="B94" s="92"/>
      <c r="C94" s="165"/>
      <c r="D94" s="92"/>
      <c r="E94" s="92"/>
      <c r="F94" s="174"/>
      <c r="G94" s="271"/>
      <c r="H94" s="271"/>
      <c r="I94" s="22"/>
      <c r="J94" s="92"/>
      <c r="K94" s="92"/>
      <c r="L94" s="33"/>
      <c r="M94" s="184"/>
      <c r="N94" s="272"/>
      <c r="O94" s="33"/>
      <c r="P94" s="33"/>
      <c r="Q94" s="33"/>
      <c r="R94" s="33"/>
      <c r="S94" s="33"/>
      <c r="T94" s="33"/>
      <c r="U94" s="33"/>
      <c r="V94" s="33"/>
      <c r="W94" s="33"/>
      <c r="X94" s="33"/>
      <c r="Y94" s="33"/>
      <c r="Z94" s="33"/>
      <c r="AA94" s="273"/>
      <c r="AB94" s="33"/>
      <c r="AC94" s="33"/>
      <c r="AD94" s="33"/>
      <c r="AE94" s="232"/>
      <c r="AF94" s="232"/>
      <c r="AG94" s="232"/>
      <c r="AH94" s="232"/>
      <c r="AI94" s="232"/>
      <c r="AJ94" s="232"/>
      <c r="AK94" s="232"/>
      <c r="AL94" s="232"/>
      <c r="AM94" s="232"/>
      <c r="AN94" s="232"/>
      <c r="AO94" s="232"/>
      <c r="AP94" s="232"/>
      <c r="AQ94" s="232"/>
      <c r="AR94" s="232"/>
      <c r="AS94" s="232"/>
      <c r="AT94" s="232"/>
      <c r="AU94" s="232"/>
      <c r="AV94" s="232"/>
      <c r="AW94" s="232"/>
      <c r="AX94" s="232"/>
      <c r="AY94" s="232"/>
      <c r="AZ94" s="232"/>
    </row>
    <row r="95" spans="1:52" s="18" customFormat="1">
      <c r="A95" s="164"/>
      <c r="B95" s="92"/>
      <c r="C95" s="165"/>
      <c r="D95" s="92"/>
      <c r="E95" s="92"/>
      <c r="F95" s="174"/>
      <c r="G95" s="271"/>
      <c r="H95" s="271"/>
      <c r="I95" s="22"/>
      <c r="J95" s="92"/>
      <c r="K95" s="92"/>
      <c r="L95" s="33"/>
      <c r="M95" s="184"/>
      <c r="N95" s="272"/>
      <c r="O95" s="92"/>
      <c r="P95" s="33"/>
      <c r="Q95" s="33"/>
      <c r="R95" s="33"/>
      <c r="S95" s="33"/>
      <c r="T95" s="33"/>
      <c r="U95" s="33"/>
      <c r="V95" s="33"/>
      <c r="W95" s="33"/>
      <c r="X95" s="33"/>
      <c r="Y95" s="33"/>
      <c r="Z95" s="33"/>
      <c r="AA95" s="273"/>
      <c r="AB95" s="280"/>
      <c r="AC95" s="280"/>
      <c r="AD95" s="33"/>
      <c r="AE95" s="232"/>
      <c r="AF95" s="232"/>
      <c r="AG95" s="232"/>
      <c r="AH95" s="232"/>
      <c r="AI95" s="232"/>
      <c r="AJ95" s="232"/>
      <c r="AK95" s="232"/>
      <c r="AL95" s="232"/>
      <c r="AM95" s="232"/>
      <c r="AN95" s="232"/>
      <c r="AO95" s="232"/>
      <c r="AP95" s="232"/>
      <c r="AQ95" s="232"/>
      <c r="AR95" s="232"/>
      <c r="AS95" s="232"/>
      <c r="AT95" s="232"/>
      <c r="AU95" s="232"/>
      <c r="AV95" s="232"/>
      <c r="AW95" s="232"/>
      <c r="AX95" s="232"/>
      <c r="AY95" s="232"/>
      <c r="AZ95" s="232"/>
    </row>
    <row r="96" spans="1:52" s="18" customFormat="1">
      <c r="A96" s="164"/>
      <c r="B96" s="92"/>
      <c r="C96" s="165"/>
      <c r="D96" s="92"/>
      <c r="E96" s="92"/>
      <c r="F96" s="189"/>
      <c r="G96" s="271"/>
      <c r="H96" s="271"/>
      <c r="I96" s="25"/>
      <c r="J96" s="92"/>
      <c r="K96" s="92"/>
      <c r="L96" s="281"/>
      <c r="M96" s="275"/>
      <c r="N96" s="272"/>
      <c r="O96" s="92"/>
      <c r="P96" s="33"/>
      <c r="Q96" s="33"/>
      <c r="R96" s="33"/>
      <c r="S96" s="33"/>
      <c r="T96" s="33"/>
      <c r="U96" s="33"/>
      <c r="V96" s="33"/>
      <c r="W96" s="33"/>
      <c r="X96" s="33"/>
      <c r="Y96" s="33"/>
      <c r="Z96" s="33"/>
      <c r="AA96" s="273"/>
      <c r="AB96" s="280"/>
      <c r="AC96" s="33"/>
      <c r="AD96" s="33"/>
      <c r="AE96" s="232"/>
      <c r="AF96" s="232"/>
      <c r="AG96" s="232"/>
      <c r="AH96" s="232"/>
      <c r="AI96" s="232"/>
      <c r="AJ96" s="232"/>
      <c r="AK96" s="232"/>
      <c r="AL96" s="232"/>
      <c r="AM96" s="232"/>
      <c r="AN96" s="232"/>
      <c r="AO96" s="232"/>
      <c r="AP96" s="232"/>
      <c r="AQ96" s="232"/>
      <c r="AR96" s="232"/>
      <c r="AS96" s="232"/>
      <c r="AT96" s="232"/>
      <c r="AU96" s="232"/>
      <c r="AV96" s="232"/>
      <c r="AW96" s="232"/>
      <c r="AX96" s="232"/>
      <c r="AY96" s="232"/>
      <c r="AZ96" s="232"/>
    </row>
    <row r="97" spans="1:52" s="18" customFormat="1">
      <c r="A97" s="164"/>
      <c r="B97" s="92"/>
      <c r="C97" s="165"/>
      <c r="D97" s="92"/>
      <c r="E97" s="92"/>
      <c r="F97" s="189"/>
      <c r="G97" s="271"/>
      <c r="H97" s="271"/>
      <c r="I97" s="22"/>
      <c r="J97" s="92"/>
      <c r="K97" s="282"/>
      <c r="L97" s="33"/>
      <c r="M97" s="184"/>
      <c r="N97" s="272"/>
      <c r="O97" s="92"/>
      <c r="P97" s="33"/>
      <c r="Q97" s="33"/>
      <c r="R97" s="33"/>
      <c r="S97" s="33"/>
      <c r="T97" s="33"/>
      <c r="U97" s="33"/>
      <c r="V97" s="33"/>
      <c r="W97" s="33"/>
      <c r="X97" s="33"/>
      <c r="Y97" s="33"/>
      <c r="Z97" s="33"/>
      <c r="AA97" s="273"/>
      <c r="AB97" s="33"/>
      <c r="AC97" s="33"/>
      <c r="AD97" s="33"/>
      <c r="AE97" s="232"/>
      <c r="AF97" s="232"/>
      <c r="AG97" s="232"/>
      <c r="AH97" s="232"/>
      <c r="AI97" s="232"/>
      <c r="AJ97" s="232"/>
      <c r="AK97" s="232"/>
      <c r="AL97" s="232"/>
      <c r="AM97" s="232"/>
      <c r="AN97" s="232"/>
      <c r="AO97" s="232"/>
      <c r="AP97" s="232"/>
      <c r="AQ97" s="232"/>
      <c r="AR97" s="232"/>
      <c r="AS97" s="232"/>
      <c r="AT97" s="232"/>
      <c r="AU97" s="232"/>
      <c r="AV97" s="232"/>
      <c r="AW97" s="232"/>
      <c r="AX97" s="232"/>
      <c r="AY97" s="232"/>
      <c r="AZ97" s="232"/>
    </row>
    <row r="98" spans="1:52" s="18" customFormat="1">
      <c r="A98" s="164"/>
      <c r="B98" s="92"/>
      <c r="C98" s="165"/>
      <c r="D98" s="92"/>
      <c r="E98" s="92"/>
      <c r="F98" s="174"/>
      <c r="G98" s="271"/>
      <c r="H98" s="271"/>
      <c r="I98" s="22"/>
      <c r="J98" s="92"/>
      <c r="K98" s="92"/>
      <c r="L98" s="33"/>
      <c r="M98" s="184"/>
      <c r="N98" s="272"/>
      <c r="O98" s="33"/>
      <c r="P98" s="33"/>
      <c r="Q98" s="33"/>
      <c r="R98" s="33"/>
      <c r="S98" s="33"/>
      <c r="T98" s="33"/>
      <c r="U98" s="33"/>
      <c r="V98" s="33"/>
      <c r="W98" s="33"/>
      <c r="X98" s="33"/>
      <c r="Y98" s="33"/>
      <c r="Z98" s="33"/>
      <c r="AA98" s="273"/>
      <c r="AB98" s="33"/>
      <c r="AC98" s="33"/>
      <c r="AD98" s="217"/>
      <c r="AE98" s="232"/>
      <c r="AF98" s="232"/>
      <c r="AG98" s="232"/>
      <c r="AH98" s="232"/>
      <c r="AI98" s="232"/>
      <c r="AJ98" s="232"/>
      <c r="AK98" s="232"/>
      <c r="AL98" s="232"/>
      <c r="AM98" s="232"/>
      <c r="AN98" s="232"/>
      <c r="AO98" s="232"/>
      <c r="AP98" s="232"/>
      <c r="AQ98" s="232"/>
      <c r="AR98" s="232"/>
      <c r="AS98" s="232"/>
      <c r="AT98" s="232"/>
      <c r="AU98" s="232"/>
      <c r="AV98" s="232"/>
      <c r="AW98" s="232"/>
      <c r="AX98" s="232"/>
      <c r="AY98" s="232"/>
      <c r="AZ98" s="232"/>
    </row>
    <row r="99" spans="1:52" s="18" customFormat="1">
      <c r="A99" s="164"/>
      <c r="B99" s="92"/>
      <c r="C99" s="165"/>
      <c r="D99" s="92"/>
      <c r="E99" s="92"/>
      <c r="F99" s="174"/>
      <c r="G99" s="271"/>
      <c r="H99" s="271"/>
      <c r="I99" s="22"/>
      <c r="J99" s="92"/>
      <c r="K99" s="92"/>
      <c r="L99" s="33"/>
      <c r="M99" s="184"/>
      <c r="N99" s="272"/>
      <c r="O99" s="33"/>
      <c r="P99" s="33"/>
      <c r="Q99" s="33"/>
      <c r="R99" s="33"/>
      <c r="S99" s="33"/>
      <c r="T99" s="33"/>
      <c r="U99" s="33"/>
      <c r="V99" s="33"/>
      <c r="W99" s="33"/>
      <c r="X99" s="33"/>
      <c r="Y99" s="33"/>
      <c r="Z99" s="33"/>
      <c r="AA99" s="273"/>
      <c r="AB99" s="33"/>
      <c r="AC99" s="33"/>
      <c r="AD99" s="33"/>
      <c r="AE99" s="232"/>
      <c r="AF99" s="232"/>
      <c r="AG99" s="232"/>
      <c r="AH99" s="232"/>
      <c r="AI99" s="232"/>
      <c r="AJ99" s="232"/>
      <c r="AK99" s="232"/>
      <c r="AL99" s="232"/>
      <c r="AM99" s="232"/>
      <c r="AN99" s="232"/>
      <c r="AO99" s="232"/>
      <c r="AP99" s="232"/>
      <c r="AQ99" s="232"/>
      <c r="AR99" s="232"/>
      <c r="AS99" s="232"/>
      <c r="AT99" s="232"/>
      <c r="AU99" s="232"/>
      <c r="AV99" s="232"/>
      <c r="AW99" s="232"/>
      <c r="AX99" s="232"/>
      <c r="AY99" s="232"/>
      <c r="AZ99" s="232"/>
    </row>
    <row r="100" spans="1:52" s="18" customFormat="1">
      <c r="A100" s="164"/>
      <c r="B100" s="92"/>
      <c r="C100" s="165"/>
      <c r="D100" s="92"/>
      <c r="E100" s="92"/>
      <c r="F100" s="174"/>
      <c r="G100" s="271"/>
      <c r="H100" s="271"/>
      <c r="I100" s="22"/>
      <c r="J100" s="92"/>
      <c r="K100" s="92"/>
      <c r="L100" s="33"/>
      <c r="M100" s="279"/>
      <c r="N100" s="272"/>
      <c r="O100" s="33"/>
      <c r="P100" s="33"/>
      <c r="Q100" s="33"/>
      <c r="R100" s="33"/>
      <c r="S100" s="33"/>
      <c r="T100" s="33"/>
      <c r="U100" s="33"/>
      <c r="V100" s="33"/>
      <c r="W100" s="33"/>
      <c r="X100" s="33"/>
      <c r="Y100" s="33"/>
      <c r="Z100" s="33"/>
      <c r="AA100" s="273"/>
      <c r="AB100" s="33"/>
      <c r="AC100" s="33"/>
      <c r="AD100" s="33"/>
      <c r="AE100" s="232"/>
      <c r="AF100" s="232"/>
      <c r="AG100" s="232"/>
      <c r="AH100" s="232"/>
      <c r="AI100" s="232"/>
      <c r="AJ100" s="232"/>
      <c r="AK100" s="232"/>
      <c r="AL100" s="232"/>
      <c r="AM100" s="232"/>
      <c r="AN100" s="232"/>
      <c r="AO100" s="232"/>
      <c r="AP100" s="232"/>
      <c r="AQ100" s="232"/>
      <c r="AR100" s="232"/>
      <c r="AS100" s="232"/>
      <c r="AT100" s="232"/>
      <c r="AU100" s="232"/>
      <c r="AV100" s="232"/>
      <c r="AW100" s="232"/>
      <c r="AX100" s="232"/>
      <c r="AY100" s="232"/>
      <c r="AZ100" s="232"/>
    </row>
    <row r="101" spans="1:52" s="18" customFormat="1">
      <c r="A101" s="164"/>
      <c r="B101" s="92"/>
      <c r="C101" s="165"/>
      <c r="D101" s="33"/>
      <c r="E101" s="92"/>
      <c r="F101" s="174"/>
      <c r="G101" s="271"/>
      <c r="H101" s="271"/>
      <c r="I101" s="22"/>
      <c r="J101" s="92"/>
      <c r="K101" s="92"/>
      <c r="L101" s="33"/>
      <c r="M101" s="279"/>
      <c r="N101" s="272"/>
      <c r="O101" s="92"/>
      <c r="P101" s="33"/>
      <c r="Q101" s="33"/>
      <c r="R101" s="33"/>
      <c r="S101" s="33"/>
      <c r="T101" s="33"/>
      <c r="U101" s="33"/>
      <c r="V101" s="33"/>
      <c r="W101" s="33"/>
      <c r="X101" s="33"/>
      <c r="Y101" s="33"/>
      <c r="Z101" s="33"/>
      <c r="AA101" s="273"/>
      <c r="AB101" s="33"/>
      <c r="AC101" s="33"/>
      <c r="AD101" s="217"/>
      <c r="AE101" s="232"/>
      <c r="AF101" s="232"/>
      <c r="AG101" s="232"/>
      <c r="AH101" s="232"/>
      <c r="AI101" s="232"/>
      <c r="AJ101" s="232"/>
      <c r="AK101" s="232"/>
      <c r="AL101" s="232"/>
      <c r="AM101" s="232"/>
      <c r="AN101" s="232"/>
      <c r="AO101" s="232"/>
      <c r="AP101" s="232"/>
      <c r="AQ101" s="232"/>
      <c r="AR101" s="232"/>
      <c r="AS101" s="232"/>
      <c r="AT101" s="232"/>
      <c r="AU101" s="232"/>
      <c r="AV101" s="232"/>
      <c r="AW101" s="232"/>
      <c r="AX101" s="232"/>
      <c r="AY101" s="232"/>
      <c r="AZ101" s="232"/>
    </row>
    <row r="102" spans="1:52" s="18" customFormat="1">
      <c r="A102" s="164"/>
      <c r="B102" s="92"/>
      <c r="C102" s="165"/>
      <c r="D102" s="92"/>
      <c r="E102" s="92"/>
      <c r="F102" s="174"/>
      <c r="G102" s="271"/>
      <c r="H102" s="271"/>
      <c r="I102" s="22"/>
      <c r="J102" s="92"/>
      <c r="K102" s="92"/>
      <c r="L102" s="33"/>
      <c r="M102" s="184"/>
      <c r="N102" s="272"/>
      <c r="O102" s="33"/>
      <c r="P102" s="33"/>
      <c r="Q102" s="33"/>
      <c r="R102" s="33"/>
      <c r="S102" s="33"/>
      <c r="T102" s="33"/>
      <c r="U102" s="33"/>
      <c r="V102" s="33"/>
      <c r="W102" s="33"/>
      <c r="X102" s="33"/>
      <c r="Y102" s="33"/>
      <c r="Z102" s="33"/>
      <c r="AA102" s="273"/>
      <c r="AB102" s="33"/>
      <c r="AC102" s="33"/>
      <c r="AD102" s="33"/>
      <c r="AE102" s="232"/>
      <c r="AF102" s="232"/>
      <c r="AG102" s="232"/>
      <c r="AH102" s="232"/>
      <c r="AI102" s="232"/>
      <c r="AJ102" s="232"/>
      <c r="AK102" s="232"/>
      <c r="AL102" s="232"/>
      <c r="AM102" s="232"/>
      <c r="AN102" s="232"/>
      <c r="AO102" s="232"/>
      <c r="AP102" s="232"/>
      <c r="AQ102" s="232"/>
      <c r="AR102" s="232"/>
      <c r="AS102" s="232"/>
      <c r="AT102" s="232"/>
      <c r="AU102" s="232"/>
      <c r="AV102" s="232"/>
      <c r="AW102" s="232"/>
      <c r="AX102" s="232"/>
      <c r="AY102" s="232"/>
      <c r="AZ102" s="232"/>
    </row>
    <row r="103" spans="1:52" s="18" customFormat="1">
      <c r="A103" s="164"/>
      <c r="B103" s="92"/>
      <c r="C103" s="165"/>
      <c r="D103" s="92"/>
      <c r="E103" s="92"/>
      <c r="F103" s="174"/>
      <c r="G103" s="271"/>
      <c r="H103" s="271"/>
      <c r="I103" s="22"/>
      <c r="J103" s="92"/>
      <c r="K103" s="92"/>
      <c r="L103" s="33"/>
      <c r="M103" s="274"/>
      <c r="N103" s="272"/>
      <c r="O103" s="33"/>
      <c r="P103" s="33"/>
      <c r="Q103" s="33"/>
      <c r="R103" s="33"/>
      <c r="S103" s="33"/>
      <c r="T103" s="33"/>
      <c r="U103" s="33"/>
      <c r="V103" s="33"/>
      <c r="W103" s="33"/>
      <c r="X103" s="33"/>
      <c r="Y103" s="33"/>
      <c r="Z103" s="33"/>
      <c r="AA103" s="273"/>
      <c r="AB103" s="33"/>
      <c r="AC103" s="33"/>
      <c r="AD103" s="33"/>
      <c r="AE103" s="232"/>
      <c r="AF103" s="232"/>
      <c r="AG103" s="232"/>
      <c r="AH103" s="232"/>
      <c r="AI103" s="232"/>
      <c r="AJ103" s="232"/>
      <c r="AK103" s="232"/>
      <c r="AL103" s="232"/>
      <c r="AM103" s="232"/>
      <c r="AN103" s="232"/>
      <c r="AO103" s="232"/>
      <c r="AP103" s="232"/>
      <c r="AQ103" s="232"/>
      <c r="AR103" s="232"/>
      <c r="AS103" s="232"/>
      <c r="AT103" s="232"/>
      <c r="AU103" s="232"/>
      <c r="AV103" s="232"/>
      <c r="AW103" s="232"/>
      <c r="AX103" s="232"/>
      <c r="AY103" s="232"/>
      <c r="AZ103" s="232"/>
    </row>
    <row r="104" spans="1:52" s="18" customFormat="1">
      <c r="A104" s="164"/>
      <c r="B104" s="92"/>
      <c r="C104" s="165"/>
      <c r="D104" s="92"/>
      <c r="E104" s="92"/>
      <c r="F104" s="174"/>
      <c r="G104" s="271"/>
      <c r="H104" s="271"/>
      <c r="I104" s="22"/>
      <c r="J104" s="92"/>
      <c r="K104" s="92"/>
      <c r="L104" s="33"/>
      <c r="M104" s="235"/>
      <c r="N104" s="272"/>
      <c r="O104" s="33"/>
      <c r="P104" s="33"/>
      <c r="Q104" s="33"/>
      <c r="R104" s="33"/>
      <c r="S104" s="33"/>
      <c r="T104" s="33"/>
      <c r="U104" s="33"/>
      <c r="V104" s="33"/>
      <c r="W104" s="33"/>
      <c r="X104" s="33"/>
      <c r="Y104" s="33"/>
      <c r="Z104" s="33"/>
      <c r="AA104" s="273"/>
      <c r="AB104" s="33"/>
      <c r="AC104" s="33"/>
      <c r="AD104" s="33"/>
      <c r="AE104" s="232"/>
      <c r="AF104" s="232"/>
      <c r="AG104" s="232"/>
      <c r="AH104" s="232"/>
      <c r="AI104" s="232"/>
      <c r="AJ104" s="232"/>
      <c r="AK104" s="232"/>
      <c r="AL104" s="232"/>
      <c r="AM104" s="232"/>
      <c r="AN104" s="232"/>
      <c r="AO104" s="232"/>
      <c r="AP104" s="232"/>
      <c r="AQ104" s="232"/>
      <c r="AR104" s="232"/>
      <c r="AS104" s="232"/>
      <c r="AT104" s="232"/>
      <c r="AU104" s="232"/>
      <c r="AV104" s="232"/>
      <c r="AW104" s="232"/>
      <c r="AX104" s="232"/>
      <c r="AY104" s="232"/>
      <c r="AZ104" s="232"/>
    </row>
    <row r="105" spans="1:52" s="18" customFormat="1">
      <c r="A105" s="164"/>
      <c r="B105" s="92"/>
      <c r="C105" s="165"/>
      <c r="D105" s="92"/>
      <c r="E105" s="92"/>
      <c r="F105" s="174"/>
      <c r="G105" s="271"/>
      <c r="H105" s="271"/>
      <c r="I105" s="22"/>
      <c r="J105" s="92"/>
      <c r="K105" s="92"/>
      <c r="L105" s="33"/>
      <c r="M105" s="184"/>
      <c r="N105" s="272"/>
      <c r="O105" s="92"/>
      <c r="P105" s="33"/>
      <c r="Q105" s="33"/>
      <c r="R105" s="33"/>
      <c r="S105" s="33"/>
      <c r="T105" s="33"/>
      <c r="U105" s="33"/>
      <c r="V105" s="33"/>
      <c r="W105" s="33"/>
      <c r="X105" s="33"/>
      <c r="Y105" s="33"/>
      <c r="Z105" s="33"/>
      <c r="AA105" s="273"/>
      <c r="AB105" s="33"/>
      <c r="AC105" s="33"/>
      <c r="AD105" s="217"/>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row>
    <row r="106" spans="1:52" s="18" customFormat="1">
      <c r="A106" s="164"/>
      <c r="B106" s="92"/>
      <c r="C106" s="165"/>
      <c r="D106" s="92"/>
      <c r="E106" s="92"/>
      <c r="F106" s="170"/>
      <c r="G106" s="271"/>
      <c r="H106" s="271"/>
      <c r="I106" s="22"/>
      <c r="J106" s="92"/>
      <c r="K106" s="92"/>
      <c r="L106" s="33"/>
      <c r="M106" s="184"/>
      <c r="N106" s="272"/>
      <c r="O106" s="92"/>
      <c r="P106" s="33"/>
      <c r="Q106" s="33"/>
      <c r="R106" s="33"/>
      <c r="S106" s="33"/>
      <c r="T106" s="33"/>
      <c r="U106" s="33"/>
      <c r="V106" s="33"/>
      <c r="W106" s="33"/>
      <c r="X106" s="33"/>
      <c r="Y106" s="33"/>
      <c r="Z106" s="33"/>
      <c r="AA106" s="273"/>
      <c r="AB106" s="33"/>
      <c r="AC106" s="33"/>
      <c r="AD106" s="33"/>
      <c r="AE106" s="232"/>
      <c r="AF106" s="232"/>
      <c r="AG106" s="232"/>
      <c r="AH106" s="232"/>
      <c r="AI106" s="232"/>
      <c r="AJ106" s="232"/>
      <c r="AK106" s="232"/>
      <c r="AL106" s="232"/>
      <c r="AM106" s="232"/>
      <c r="AN106" s="232"/>
      <c r="AO106" s="232"/>
      <c r="AP106" s="232"/>
      <c r="AQ106" s="232"/>
      <c r="AR106" s="232"/>
      <c r="AS106" s="232"/>
      <c r="AT106" s="232"/>
      <c r="AU106" s="232"/>
      <c r="AV106" s="232"/>
      <c r="AW106" s="232"/>
      <c r="AX106" s="232"/>
      <c r="AY106" s="232"/>
      <c r="AZ106" s="232"/>
    </row>
    <row r="107" spans="1:52" s="18" customFormat="1">
      <c r="A107" s="164"/>
      <c r="B107" s="92"/>
      <c r="C107" s="165"/>
      <c r="D107" s="92"/>
      <c r="E107" s="92"/>
      <c r="F107" s="174"/>
      <c r="G107" s="271"/>
      <c r="H107" s="271"/>
      <c r="I107" s="22"/>
      <c r="J107" s="92"/>
      <c r="K107" s="92"/>
      <c r="L107" s="33"/>
      <c r="M107" s="279"/>
      <c r="N107" s="272"/>
      <c r="O107" s="92"/>
      <c r="P107" s="33"/>
      <c r="Q107" s="33"/>
      <c r="R107" s="33"/>
      <c r="S107" s="33"/>
      <c r="T107" s="33"/>
      <c r="U107" s="33"/>
      <c r="V107" s="33"/>
      <c r="W107" s="33"/>
      <c r="X107" s="33"/>
      <c r="Y107" s="33"/>
      <c r="Z107" s="33"/>
      <c r="AA107" s="273"/>
      <c r="AB107" s="33"/>
      <c r="AC107" s="33"/>
      <c r="AD107" s="217"/>
      <c r="AE107" s="232"/>
      <c r="AF107" s="232"/>
      <c r="AG107" s="232"/>
      <c r="AH107" s="232"/>
      <c r="AI107" s="232"/>
      <c r="AJ107" s="232"/>
      <c r="AK107" s="232"/>
      <c r="AL107" s="232"/>
      <c r="AM107" s="232"/>
      <c r="AN107" s="232"/>
      <c r="AO107" s="232"/>
      <c r="AP107" s="232"/>
      <c r="AQ107" s="232"/>
      <c r="AR107" s="232"/>
      <c r="AS107" s="232"/>
      <c r="AT107" s="232"/>
      <c r="AU107" s="232"/>
      <c r="AV107" s="232"/>
      <c r="AW107" s="232"/>
      <c r="AX107" s="232"/>
      <c r="AY107" s="232"/>
      <c r="AZ107" s="232"/>
    </row>
    <row r="108" spans="1:52" s="18" customFormat="1">
      <c r="A108" s="164"/>
      <c r="B108" s="92"/>
      <c r="C108" s="204"/>
      <c r="D108" s="92"/>
      <c r="E108" s="92"/>
      <c r="F108" s="174"/>
      <c r="G108" s="271"/>
      <c r="H108" s="271"/>
      <c r="I108" s="22"/>
      <c r="J108" s="92"/>
      <c r="K108" s="92"/>
      <c r="L108" s="33"/>
      <c r="M108" s="184"/>
      <c r="N108" s="272"/>
      <c r="O108" s="92"/>
      <c r="P108" s="33"/>
      <c r="Q108" s="33"/>
      <c r="R108" s="33"/>
      <c r="S108" s="33"/>
      <c r="T108" s="33"/>
      <c r="U108" s="33"/>
      <c r="V108" s="33"/>
      <c r="W108" s="33"/>
      <c r="X108" s="33"/>
      <c r="Y108" s="33"/>
      <c r="Z108" s="33"/>
      <c r="AA108" s="273"/>
      <c r="AB108" s="33"/>
      <c r="AC108" s="33"/>
      <c r="AD108" s="217"/>
      <c r="AE108" s="232"/>
      <c r="AF108" s="232"/>
      <c r="AG108" s="232"/>
      <c r="AH108" s="232"/>
      <c r="AI108" s="232"/>
      <c r="AJ108" s="232"/>
      <c r="AK108" s="232"/>
      <c r="AL108" s="232"/>
      <c r="AM108" s="232"/>
      <c r="AN108" s="232"/>
      <c r="AO108" s="232"/>
      <c r="AP108" s="232"/>
      <c r="AQ108" s="232"/>
      <c r="AR108" s="232"/>
      <c r="AS108" s="232"/>
      <c r="AT108" s="232"/>
      <c r="AU108" s="232"/>
      <c r="AV108" s="232"/>
      <c r="AW108" s="232"/>
      <c r="AX108" s="232"/>
      <c r="AY108" s="232"/>
      <c r="AZ108" s="232"/>
    </row>
    <row r="109" spans="1:52" s="18" customFormat="1">
      <c r="A109" s="164"/>
      <c r="B109" s="92"/>
      <c r="C109" s="165"/>
      <c r="D109" s="92"/>
      <c r="E109" s="92"/>
      <c r="F109" s="174"/>
      <c r="G109" s="271"/>
      <c r="H109" s="271"/>
      <c r="I109" s="22"/>
      <c r="J109" s="92"/>
      <c r="K109" s="92"/>
      <c r="L109" s="33"/>
      <c r="M109" s="184"/>
      <c r="N109" s="272"/>
      <c r="O109" s="92"/>
      <c r="P109" s="33"/>
      <c r="Q109" s="33"/>
      <c r="R109" s="33"/>
      <c r="S109" s="33"/>
      <c r="T109" s="33"/>
      <c r="U109" s="33"/>
      <c r="V109" s="33"/>
      <c r="W109" s="33"/>
      <c r="X109" s="33"/>
      <c r="Y109" s="33"/>
      <c r="Z109" s="33"/>
      <c r="AA109" s="273"/>
      <c r="AB109" s="33"/>
      <c r="AC109" s="33"/>
      <c r="AD109" s="33"/>
      <c r="AE109" s="232"/>
      <c r="AF109" s="232"/>
      <c r="AG109" s="232"/>
      <c r="AH109" s="232"/>
      <c r="AI109" s="232"/>
      <c r="AJ109" s="232"/>
      <c r="AK109" s="232"/>
      <c r="AL109" s="232"/>
      <c r="AM109" s="232"/>
      <c r="AN109" s="232"/>
      <c r="AO109" s="232"/>
      <c r="AP109" s="232"/>
      <c r="AQ109" s="232"/>
      <c r="AR109" s="232"/>
      <c r="AS109" s="232"/>
      <c r="AT109" s="232"/>
      <c r="AU109" s="232"/>
      <c r="AV109" s="232"/>
      <c r="AW109" s="232"/>
      <c r="AX109" s="232"/>
      <c r="AY109" s="232"/>
      <c r="AZ109" s="232"/>
    </row>
    <row r="110" spans="1:52" s="18" customFormat="1">
      <c r="A110" s="164"/>
      <c r="B110" s="92"/>
      <c r="C110" s="204"/>
      <c r="D110" s="33"/>
      <c r="E110" s="33"/>
      <c r="F110" s="174"/>
      <c r="G110" s="271"/>
      <c r="H110" s="271"/>
      <c r="I110" s="22"/>
      <c r="J110" s="92"/>
      <c r="K110" s="92"/>
      <c r="L110" s="33"/>
      <c r="M110" s="184"/>
      <c r="N110" s="272"/>
      <c r="O110" s="21"/>
      <c r="P110" s="21"/>
      <c r="Q110" s="21"/>
      <c r="R110" s="21"/>
      <c r="S110" s="33"/>
      <c r="T110" s="33"/>
      <c r="U110" s="33"/>
      <c r="V110" s="33"/>
      <c r="W110" s="33"/>
      <c r="X110" s="33"/>
      <c r="Y110" s="33"/>
      <c r="Z110" s="33"/>
      <c r="AA110" s="273"/>
      <c r="AB110" s="33"/>
      <c r="AC110" s="33"/>
      <c r="AD110" s="33"/>
      <c r="AE110" s="232"/>
      <c r="AF110" s="232"/>
      <c r="AG110" s="232"/>
      <c r="AH110" s="232"/>
      <c r="AI110" s="232"/>
      <c r="AJ110" s="232"/>
      <c r="AK110" s="232"/>
      <c r="AL110" s="232"/>
      <c r="AM110" s="232"/>
      <c r="AN110" s="232"/>
      <c r="AO110" s="232"/>
      <c r="AP110" s="232"/>
      <c r="AQ110" s="232"/>
      <c r="AR110" s="232"/>
      <c r="AS110" s="232"/>
      <c r="AT110" s="232"/>
      <c r="AU110" s="232"/>
      <c r="AV110" s="232"/>
      <c r="AW110" s="232"/>
      <c r="AX110" s="232"/>
      <c r="AY110" s="232"/>
      <c r="AZ110" s="232"/>
    </row>
    <row r="111" spans="1:52" s="18" customFormat="1">
      <c r="A111" s="164"/>
      <c r="B111" s="92"/>
      <c r="C111" s="165"/>
      <c r="D111" s="92"/>
      <c r="E111" s="92"/>
      <c r="F111" s="189"/>
      <c r="G111" s="271"/>
      <c r="H111" s="271"/>
      <c r="I111" s="22"/>
      <c r="J111" s="92"/>
      <c r="K111" s="92"/>
      <c r="L111" s="33"/>
      <c r="M111" s="184"/>
      <c r="N111" s="272"/>
      <c r="O111" s="92"/>
      <c r="P111" s="33"/>
      <c r="Q111" s="217"/>
      <c r="R111" s="217"/>
      <c r="S111" s="33"/>
      <c r="T111" s="33"/>
      <c r="U111" s="33"/>
      <c r="V111" s="33"/>
      <c r="W111" s="33"/>
      <c r="X111" s="33"/>
      <c r="Y111" s="33"/>
      <c r="Z111" s="33"/>
      <c r="AA111" s="273"/>
      <c r="AB111" s="33"/>
      <c r="AC111" s="33"/>
      <c r="AD111" s="33"/>
      <c r="AE111" s="232"/>
      <c r="AF111" s="232"/>
      <c r="AG111" s="232"/>
      <c r="AH111" s="232"/>
      <c r="AI111" s="232"/>
      <c r="AJ111" s="232"/>
      <c r="AK111" s="232"/>
      <c r="AL111" s="232"/>
      <c r="AM111" s="232"/>
      <c r="AN111" s="232"/>
      <c r="AO111" s="232"/>
      <c r="AP111" s="232"/>
      <c r="AQ111" s="232"/>
      <c r="AR111" s="232"/>
      <c r="AS111" s="232"/>
      <c r="AT111" s="232"/>
      <c r="AU111" s="232"/>
      <c r="AV111" s="232"/>
      <c r="AW111" s="232"/>
      <c r="AX111" s="232"/>
      <c r="AY111" s="232"/>
      <c r="AZ111" s="232"/>
    </row>
    <row r="112" spans="1:52" s="18" customFormat="1">
      <c r="A112" s="164"/>
      <c r="B112" s="92"/>
      <c r="C112" s="204"/>
      <c r="D112" s="92"/>
      <c r="E112" s="92"/>
      <c r="F112" s="174"/>
      <c r="G112" s="271"/>
      <c r="H112" s="271"/>
      <c r="I112" s="22"/>
      <c r="J112" s="92"/>
      <c r="K112" s="92"/>
      <c r="L112" s="92"/>
      <c r="M112" s="92"/>
      <c r="N112" s="272"/>
      <c r="O112" s="33"/>
      <c r="P112" s="33"/>
      <c r="Q112" s="33"/>
      <c r="R112" s="33"/>
      <c r="S112" s="33"/>
      <c r="T112" s="33"/>
      <c r="U112" s="33"/>
      <c r="V112" s="33"/>
      <c r="W112" s="33"/>
      <c r="X112" s="33"/>
      <c r="Y112" s="33"/>
      <c r="Z112" s="33"/>
      <c r="AA112" s="273"/>
      <c r="AB112" s="33"/>
      <c r="AC112" s="33"/>
      <c r="AD112" s="33"/>
      <c r="AE112" s="232"/>
      <c r="AF112" s="232"/>
      <c r="AG112" s="232"/>
      <c r="AH112" s="232"/>
      <c r="AI112" s="232"/>
      <c r="AJ112" s="232"/>
      <c r="AK112" s="232"/>
      <c r="AL112" s="232"/>
      <c r="AM112" s="232"/>
      <c r="AN112" s="232"/>
      <c r="AO112" s="232"/>
      <c r="AP112" s="232"/>
      <c r="AQ112" s="232"/>
      <c r="AR112" s="232"/>
      <c r="AS112" s="232"/>
      <c r="AT112" s="232"/>
      <c r="AU112" s="232"/>
      <c r="AV112" s="232"/>
      <c r="AW112" s="232"/>
      <c r="AX112" s="232"/>
      <c r="AY112" s="232"/>
      <c r="AZ112" s="232"/>
    </row>
    <row r="113" spans="1:52" s="18" customFormat="1">
      <c r="A113" s="164"/>
      <c r="B113" s="92"/>
      <c r="C113" s="165"/>
      <c r="D113" s="92"/>
      <c r="E113" s="92"/>
      <c r="F113" s="174"/>
      <c r="G113" s="271"/>
      <c r="H113" s="271"/>
      <c r="I113" s="22"/>
      <c r="J113" s="92"/>
      <c r="K113" s="92"/>
      <c r="L113" s="92"/>
      <c r="M113" s="235"/>
      <c r="N113" s="272"/>
      <c r="O113" s="33"/>
      <c r="P113" s="33"/>
      <c r="Q113" s="33"/>
      <c r="R113" s="33"/>
      <c r="S113" s="33"/>
      <c r="T113" s="33"/>
      <c r="U113" s="33"/>
      <c r="V113" s="33"/>
      <c r="W113" s="33"/>
      <c r="X113" s="33"/>
      <c r="Y113" s="33"/>
      <c r="Z113" s="33"/>
      <c r="AA113" s="273"/>
      <c r="AB113" s="33"/>
      <c r="AC113" s="33"/>
      <c r="AD113" s="33"/>
      <c r="AE113" s="232"/>
      <c r="AF113" s="232"/>
      <c r="AG113" s="232"/>
      <c r="AH113" s="232"/>
      <c r="AI113" s="232"/>
      <c r="AJ113" s="232"/>
      <c r="AK113" s="232"/>
      <c r="AL113" s="232"/>
      <c r="AM113" s="232"/>
      <c r="AN113" s="232"/>
      <c r="AO113" s="232"/>
      <c r="AP113" s="232"/>
      <c r="AQ113" s="232"/>
      <c r="AR113" s="232"/>
      <c r="AS113" s="232"/>
      <c r="AT113" s="232"/>
      <c r="AU113" s="232"/>
      <c r="AV113" s="232"/>
      <c r="AW113" s="232"/>
      <c r="AX113" s="232"/>
      <c r="AY113" s="232"/>
      <c r="AZ113" s="232"/>
    </row>
    <row r="114" spans="1:52" s="18" customFormat="1">
      <c r="A114" s="164"/>
      <c r="B114" s="92"/>
      <c r="C114" s="165"/>
      <c r="D114" s="92"/>
      <c r="E114" s="92"/>
      <c r="F114" s="174"/>
      <c r="G114" s="271"/>
      <c r="H114" s="271"/>
      <c r="I114" s="22"/>
      <c r="J114" s="92"/>
      <c r="K114" s="92"/>
      <c r="L114" s="33"/>
      <c r="M114" s="235"/>
      <c r="N114" s="231"/>
      <c r="O114" s="33"/>
      <c r="P114" s="33"/>
      <c r="Q114" s="33"/>
      <c r="R114" s="33"/>
      <c r="S114" s="33"/>
      <c r="T114" s="33"/>
      <c r="U114" s="33"/>
      <c r="V114" s="33"/>
      <c r="W114" s="33"/>
      <c r="X114" s="33"/>
      <c r="Y114" s="33"/>
      <c r="Z114" s="33"/>
      <c r="AA114" s="273"/>
      <c r="AB114" s="33"/>
      <c r="AC114" s="33"/>
      <c r="AD114" s="33"/>
      <c r="AE114" s="232"/>
      <c r="AF114" s="232"/>
      <c r="AG114" s="232"/>
      <c r="AH114" s="232"/>
      <c r="AI114" s="232"/>
      <c r="AJ114" s="232"/>
      <c r="AK114" s="232"/>
      <c r="AL114" s="232"/>
      <c r="AM114" s="232"/>
      <c r="AN114" s="232"/>
      <c r="AO114" s="232"/>
      <c r="AP114" s="232"/>
      <c r="AQ114" s="232"/>
      <c r="AR114" s="232"/>
      <c r="AS114" s="232"/>
      <c r="AT114" s="232"/>
      <c r="AU114" s="232"/>
      <c r="AV114" s="232"/>
      <c r="AW114" s="232"/>
      <c r="AX114" s="232"/>
      <c r="AY114" s="232"/>
      <c r="AZ114" s="232"/>
    </row>
    <row r="115" spans="1:52" s="18" customFormat="1">
      <c r="A115" s="164"/>
      <c r="B115" s="92"/>
      <c r="C115" s="165"/>
      <c r="D115" s="92"/>
      <c r="E115" s="92"/>
      <c r="F115" s="174"/>
      <c r="G115" s="271"/>
      <c r="H115" s="271"/>
      <c r="I115" s="22"/>
      <c r="J115" s="92"/>
      <c r="K115" s="92"/>
      <c r="L115" s="33"/>
      <c r="M115" s="184"/>
      <c r="N115" s="231"/>
      <c r="O115" s="33"/>
      <c r="P115" s="33"/>
      <c r="Q115" s="33"/>
      <c r="R115" s="33"/>
      <c r="S115" s="33"/>
      <c r="T115" s="33"/>
      <c r="U115" s="33"/>
      <c r="V115" s="33"/>
      <c r="W115" s="33"/>
      <c r="X115" s="33"/>
      <c r="Y115" s="33"/>
      <c r="Z115" s="33"/>
      <c r="AA115" s="273"/>
      <c r="AB115" s="33"/>
      <c r="AC115" s="33"/>
      <c r="AD115" s="33"/>
      <c r="AE115" s="232"/>
      <c r="AF115" s="232"/>
      <c r="AG115" s="232"/>
      <c r="AH115" s="232"/>
      <c r="AI115" s="232"/>
      <c r="AJ115" s="232"/>
      <c r="AK115" s="232"/>
      <c r="AL115" s="232"/>
      <c r="AM115" s="232"/>
      <c r="AN115" s="232"/>
      <c r="AO115" s="232"/>
      <c r="AP115" s="232"/>
      <c r="AQ115" s="232"/>
      <c r="AR115" s="232"/>
      <c r="AS115" s="232"/>
      <c r="AT115" s="232"/>
      <c r="AU115" s="232"/>
      <c r="AV115" s="232"/>
      <c r="AW115" s="232"/>
      <c r="AX115" s="232"/>
      <c r="AY115" s="232"/>
      <c r="AZ115" s="232"/>
    </row>
    <row r="116" spans="1:52" s="18" customFormat="1">
      <c r="A116" s="164"/>
      <c r="B116" s="92"/>
      <c r="C116" s="165"/>
      <c r="D116" s="92"/>
      <c r="E116" s="92"/>
      <c r="F116" s="174"/>
      <c r="G116" s="271"/>
      <c r="H116" s="271"/>
      <c r="I116" s="22"/>
      <c r="J116" s="92"/>
      <c r="K116" s="92"/>
      <c r="L116" s="33"/>
      <c r="M116" s="184"/>
      <c r="N116" s="231"/>
      <c r="O116" s="33"/>
      <c r="P116" s="33"/>
      <c r="Q116" s="33"/>
      <c r="R116" s="33"/>
      <c r="S116" s="33"/>
      <c r="T116" s="33"/>
      <c r="U116" s="33"/>
      <c r="V116" s="33"/>
      <c r="W116" s="33"/>
      <c r="X116" s="33"/>
      <c r="Y116" s="33"/>
      <c r="Z116" s="33"/>
      <c r="AA116" s="273"/>
      <c r="AB116" s="33"/>
      <c r="AC116" s="33"/>
      <c r="AD116" s="33"/>
      <c r="AE116" s="232"/>
      <c r="AF116" s="232"/>
      <c r="AG116" s="232"/>
      <c r="AH116" s="232"/>
      <c r="AI116" s="232"/>
      <c r="AJ116" s="232"/>
      <c r="AK116" s="232"/>
      <c r="AL116" s="232"/>
      <c r="AM116" s="232"/>
      <c r="AN116" s="232"/>
      <c r="AO116" s="232"/>
      <c r="AP116" s="232"/>
      <c r="AQ116" s="232"/>
      <c r="AR116" s="232"/>
      <c r="AS116" s="232"/>
      <c r="AT116" s="232"/>
      <c r="AU116" s="232"/>
      <c r="AV116" s="232"/>
      <c r="AW116" s="232"/>
      <c r="AX116" s="232"/>
      <c r="AY116" s="232"/>
      <c r="AZ116" s="232"/>
    </row>
    <row r="117" spans="1:52" s="18" customFormat="1">
      <c r="A117" s="164"/>
      <c r="B117" s="92"/>
      <c r="C117" s="165"/>
      <c r="D117" s="92"/>
      <c r="E117" s="92"/>
      <c r="F117" s="174"/>
      <c r="G117" s="271"/>
      <c r="H117" s="271"/>
      <c r="I117" s="22"/>
      <c r="J117" s="92"/>
      <c r="K117" s="92"/>
      <c r="L117" s="33"/>
      <c r="M117" s="279"/>
      <c r="N117" s="231"/>
      <c r="O117" s="33"/>
      <c r="P117" s="33"/>
      <c r="Q117" s="33"/>
      <c r="R117" s="33"/>
      <c r="S117" s="33"/>
      <c r="T117" s="33"/>
      <c r="U117" s="33"/>
      <c r="V117" s="33"/>
      <c r="W117" s="33"/>
      <c r="X117" s="33"/>
      <c r="Y117" s="33"/>
      <c r="Z117" s="33"/>
      <c r="AA117" s="273"/>
      <c r="AB117" s="33"/>
      <c r="AC117" s="33"/>
      <c r="AD117" s="33"/>
      <c r="AE117" s="232"/>
      <c r="AF117" s="232"/>
      <c r="AG117" s="232"/>
      <c r="AH117" s="232"/>
      <c r="AI117" s="232"/>
      <c r="AJ117" s="232"/>
      <c r="AK117" s="232"/>
      <c r="AL117" s="232"/>
      <c r="AM117" s="232"/>
      <c r="AN117" s="232"/>
      <c r="AO117" s="232"/>
      <c r="AP117" s="232"/>
      <c r="AQ117" s="232"/>
      <c r="AR117" s="232"/>
      <c r="AS117" s="232"/>
      <c r="AT117" s="232"/>
      <c r="AU117" s="232"/>
      <c r="AV117" s="232"/>
      <c r="AW117" s="232"/>
      <c r="AX117" s="232"/>
      <c r="AY117" s="232"/>
      <c r="AZ117" s="232"/>
    </row>
    <row r="118" spans="1:52" s="18" customFormat="1">
      <c r="A118" s="164"/>
      <c r="B118" s="92"/>
      <c r="C118" s="165"/>
      <c r="D118" s="92"/>
      <c r="E118" s="92"/>
      <c r="F118" s="174"/>
      <c r="G118" s="271"/>
      <c r="H118" s="271"/>
      <c r="I118" s="22"/>
      <c r="J118" s="92"/>
      <c r="K118" s="92"/>
      <c r="L118" s="33"/>
      <c r="M118" s="184"/>
      <c r="N118" s="231"/>
      <c r="O118" s="33"/>
      <c r="P118" s="33"/>
      <c r="Q118" s="33"/>
      <c r="R118" s="33"/>
      <c r="S118" s="33"/>
      <c r="T118" s="33"/>
      <c r="U118" s="33"/>
      <c r="V118" s="33"/>
      <c r="W118" s="33"/>
      <c r="X118" s="33"/>
      <c r="Y118" s="33"/>
      <c r="Z118" s="33"/>
      <c r="AA118" s="273"/>
      <c r="AB118" s="33"/>
      <c r="AC118" s="33"/>
      <c r="AD118" s="33"/>
      <c r="AE118" s="232"/>
      <c r="AF118" s="232"/>
      <c r="AG118" s="232"/>
      <c r="AH118" s="232"/>
      <c r="AI118" s="232"/>
      <c r="AJ118" s="232"/>
      <c r="AK118" s="232"/>
      <c r="AL118" s="232"/>
      <c r="AM118" s="232"/>
      <c r="AN118" s="232"/>
      <c r="AO118" s="232"/>
      <c r="AP118" s="232"/>
      <c r="AQ118" s="232"/>
      <c r="AR118" s="232"/>
      <c r="AS118" s="232"/>
      <c r="AT118" s="232"/>
      <c r="AU118" s="232"/>
      <c r="AV118" s="232"/>
      <c r="AW118" s="232"/>
      <c r="AX118" s="232"/>
      <c r="AY118" s="232"/>
      <c r="AZ118" s="232"/>
    </row>
    <row r="119" spans="1:52" s="18" customFormat="1">
      <c r="A119" s="164"/>
      <c r="B119" s="92"/>
      <c r="C119" s="165"/>
      <c r="D119" s="92"/>
      <c r="E119" s="92"/>
      <c r="F119" s="283"/>
      <c r="G119" s="271"/>
      <c r="H119" s="271"/>
      <c r="I119" s="22"/>
      <c r="J119" s="92"/>
      <c r="K119" s="284"/>
      <c r="L119" s="33"/>
      <c r="M119" s="184"/>
      <c r="N119" s="272"/>
      <c r="O119" s="33"/>
      <c r="P119" s="33"/>
      <c r="Q119" s="33"/>
      <c r="R119" s="33"/>
      <c r="S119" s="33"/>
      <c r="T119" s="33"/>
      <c r="U119" s="33"/>
      <c r="V119" s="33"/>
      <c r="W119" s="33"/>
      <c r="X119" s="33"/>
      <c r="Y119" s="33"/>
      <c r="Z119" s="33"/>
      <c r="AA119" s="273"/>
      <c r="AB119" s="33"/>
      <c r="AC119" s="33"/>
      <c r="AD119" s="33"/>
      <c r="AE119" s="232"/>
      <c r="AF119" s="232"/>
      <c r="AG119" s="232"/>
      <c r="AH119" s="232"/>
      <c r="AI119" s="232"/>
      <c r="AJ119" s="232"/>
      <c r="AK119" s="232"/>
      <c r="AL119" s="232"/>
      <c r="AM119" s="232"/>
      <c r="AN119" s="232"/>
      <c r="AO119" s="232"/>
      <c r="AP119" s="232"/>
      <c r="AQ119" s="232"/>
      <c r="AR119" s="232"/>
      <c r="AS119" s="232"/>
      <c r="AT119" s="232"/>
      <c r="AU119" s="232"/>
      <c r="AV119" s="232"/>
      <c r="AW119" s="232"/>
      <c r="AX119" s="232"/>
      <c r="AY119" s="232"/>
      <c r="AZ119" s="232"/>
    </row>
    <row r="120" spans="1:52" s="18" customFormat="1">
      <c r="A120" s="164"/>
      <c r="B120" s="92"/>
      <c r="C120" s="165"/>
      <c r="D120" s="92"/>
      <c r="E120" s="92"/>
      <c r="F120" s="174"/>
      <c r="G120" s="271"/>
      <c r="H120" s="271"/>
      <c r="I120" s="22"/>
      <c r="J120" s="92"/>
      <c r="K120" s="92"/>
      <c r="L120" s="33"/>
      <c r="M120" s="184"/>
      <c r="N120" s="272"/>
      <c r="O120" s="33"/>
      <c r="P120" s="33"/>
      <c r="Q120" s="33"/>
      <c r="R120" s="33"/>
      <c r="S120" s="33"/>
      <c r="T120" s="33"/>
      <c r="U120" s="33"/>
      <c r="V120" s="33"/>
      <c r="W120" s="33"/>
      <c r="X120" s="33"/>
      <c r="Y120" s="33"/>
      <c r="Z120" s="33"/>
      <c r="AA120" s="273"/>
      <c r="AB120" s="33"/>
      <c r="AC120" s="33"/>
      <c r="AD120" s="33"/>
      <c r="AE120" s="232"/>
      <c r="AF120" s="232"/>
      <c r="AG120" s="232"/>
      <c r="AH120" s="232"/>
      <c r="AI120" s="232"/>
      <c r="AJ120" s="232"/>
      <c r="AK120" s="232"/>
      <c r="AL120" s="232"/>
      <c r="AM120" s="232"/>
      <c r="AN120" s="232"/>
      <c r="AO120" s="232"/>
      <c r="AP120" s="232"/>
      <c r="AQ120" s="232"/>
      <c r="AR120" s="232"/>
      <c r="AS120" s="232"/>
      <c r="AT120" s="232"/>
      <c r="AU120" s="232"/>
      <c r="AV120" s="232"/>
      <c r="AW120" s="232"/>
      <c r="AX120" s="232"/>
      <c r="AY120" s="232"/>
      <c r="AZ120" s="232"/>
    </row>
    <row r="121" spans="1:52" s="18" customFormat="1">
      <c r="A121" s="164"/>
      <c r="B121" s="92"/>
      <c r="C121" s="165"/>
      <c r="D121" s="33"/>
      <c r="E121" s="33"/>
      <c r="F121" s="174"/>
      <c r="G121" s="271"/>
      <c r="H121" s="271"/>
      <c r="I121" s="22"/>
      <c r="J121" s="92"/>
      <c r="K121" s="92"/>
      <c r="L121" s="33"/>
      <c r="M121" s="184"/>
      <c r="N121" s="272"/>
      <c r="O121" s="33"/>
      <c r="P121" s="33"/>
      <c r="Q121" s="33"/>
      <c r="R121" s="33"/>
      <c r="S121" s="33"/>
      <c r="T121" s="33"/>
      <c r="U121" s="33"/>
      <c r="V121" s="33"/>
      <c r="W121" s="33"/>
      <c r="X121" s="33"/>
      <c r="Y121" s="33"/>
      <c r="Z121" s="33"/>
      <c r="AA121" s="273"/>
      <c r="AB121" s="33"/>
      <c r="AC121" s="33"/>
      <c r="AD121" s="33"/>
      <c r="AE121" s="232"/>
      <c r="AF121" s="232"/>
      <c r="AG121" s="232"/>
      <c r="AH121" s="232"/>
      <c r="AI121" s="232"/>
      <c r="AJ121" s="232"/>
      <c r="AK121" s="232"/>
      <c r="AL121" s="232"/>
      <c r="AM121" s="232"/>
      <c r="AN121" s="232"/>
      <c r="AO121" s="232"/>
      <c r="AP121" s="232"/>
      <c r="AQ121" s="232"/>
      <c r="AR121" s="232"/>
      <c r="AS121" s="232"/>
      <c r="AT121" s="232"/>
      <c r="AU121" s="232"/>
      <c r="AV121" s="232"/>
      <c r="AW121" s="232"/>
      <c r="AX121" s="232"/>
      <c r="AY121" s="232"/>
      <c r="AZ121" s="232"/>
    </row>
    <row r="122" spans="1:52" s="18" customFormat="1">
      <c r="A122" s="164"/>
      <c r="B122" s="92"/>
      <c r="C122" s="165"/>
      <c r="D122" s="33"/>
      <c r="E122" s="33"/>
      <c r="F122" s="189"/>
      <c r="G122" s="271"/>
      <c r="H122" s="271"/>
      <c r="I122" s="22"/>
      <c r="J122" s="92"/>
      <c r="K122" s="217"/>
      <c r="L122" s="33"/>
      <c r="M122" s="184"/>
      <c r="N122" s="272"/>
      <c r="O122" s="33"/>
      <c r="P122" s="33"/>
      <c r="Q122" s="33"/>
      <c r="R122" s="217"/>
      <c r="S122" s="33"/>
      <c r="T122" s="33"/>
      <c r="U122" s="33"/>
      <c r="V122" s="33"/>
      <c r="W122" s="33"/>
      <c r="X122" s="33"/>
      <c r="Y122" s="33"/>
      <c r="Z122" s="33"/>
      <c r="AA122" s="273"/>
      <c r="AB122" s="33"/>
      <c r="AC122" s="33"/>
      <c r="AD122" s="33"/>
      <c r="AE122" s="232"/>
      <c r="AF122" s="232"/>
      <c r="AG122" s="232"/>
      <c r="AH122" s="232"/>
      <c r="AI122" s="232"/>
      <c r="AJ122" s="232"/>
      <c r="AK122" s="232"/>
      <c r="AL122" s="232"/>
      <c r="AM122" s="232"/>
      <c r="AN122" s="232"/>
      <c r="AO122" s="232"/>
      <c r="AP122" s="232"/>
      <c r="AQ122" s="232"/>
      <c r="AR122" s="232"/>
      <c r="AS122" s="232"/>
      <c r="AT122" s="232"/>
      <c r="AU122" s="232"/>
      <c r="AV122" s="232"/>
      <c r="AW122" s="232"/>
      <c r="AX122" s="232"/>
      <c r="AY122" s="232"/>
      <c r="AZ122" s="232"/>
    </row>
    <row r="123" spans="1:52" s="18" customFormat="1">
      <c r="A123" s="164"/>
      <c r="B123" s="92"/>
      <c r="C123" s="165"/>
      <c r="D123" s="33"/>
      <c r="E123" s="33"/>
      <c r="F123" s="174"/>
      <c r="G123" s="271"/>
      <c r="H123" s="271"/>
      <c r="I123" s="22"/>
      <c r="J123" s="92"/>
      <c r="K123" s="92"/>
      <c r="L123" s="33"/>
      <c r="M123" s="184"/>
      <c r="N123" s="272"/>
      <c r="O123" s="33"/>
      <c r="P123" s="33"/>
      <c r="Q123" s="33"/>
      <c r="R123" s="33"/>
      <c r="S123" s="33"/>
      <c r="T123" s="33"/>
      <c r="U123" s="33"/>
      <c r="V123" s="33"/>
      <c r="W123" s="33"/>
      <c r="X123" s="33"/>
      <c r="Y123" s="33"/>
      <c r="Z123" s="33"/>
      <c r="AA123" s="273"/>
      <c r="AB123" s="33"/>
      <c r="AC123" s="33"/>
      <c r="AD123" s="33"/>
      <c r="AE123" s="232"/>
      <c r="AF123" s="232"/>
      <c r="AG123" s="232"/>
      <c r="AH123" s="232"/>
      <c r="AI123" s="232"/>
      <c r="AJ123" s="232"/>
      <c r="AK123" s="232"/>
      <c r="AL123" s="232"/>
      <c r="AM123" s="232"/>
      <c r="AN123" s="232"/>
      <c r="AO123" s="232"/>
      <c r="AP123" s="232"/>
      <c r="AQ123" s="232"/>
      <c r="AR123" s="232"/>
      <c r="AS123" s="232"/>
      <c r="AT123" s="232"/>
      <c r="AU123" s="232"/>
      <c r="AV123" s="232"/>
      <c r="AW123" s="232"/>
      <c r="AX123" s="232"/>
      <c r="AY123" s="232"/>
      <c r="AZ123" s="232"/>
    </row>
    <row r="124" spans="1:52" s="18" customFormat="1">
      <c r="A124" s="164"/>
      <c r="B124" s="92"/>
      <c r="C124" s="165"/>
      <c r="D124" s="92"/>
      <c r="E124" s="92"/>
      <c r="F124" s="174"/>
      <c r="G124" s="271"/>
      <c r="H124" s="271"/>
      <c r="I124" s="22"/>
      <c r="J124" s="92"/>
      <c r="K124" s="92"/>
      <c r="L124" s="33"/>
      <c r="M124" s="184"/>
      <c r="N124" s="272"/>
      <c r="O124" s="33"/>
      <c r="P124" s="33"/>
      <c r="Q124" s="33"/>
      <c r="R124" s="33"/>
      <c r="S124" s="33"/>
      <c r="T124" s="33"/>
      <c r="U124" s="33"/>
      <c r="V124" s="33"/>
      <c r="W124" s="33"/>
      <c r="X124" s="33"/>
      <c r="Y124" s="33"/>
      <c r="Z124" s="33"/>
      <c r="AA124" s="273"/>
      <c r="AB124" s="33"/>
      <c r="AC124" s="33"/>
      <c r="AD124" s="33"/>
      <c r="AE124" s="232"/>
      <c r="AF124" s="232"/>
      <c r="AG124" s="232"/>
      <c r="AH124" s="232"/>
      <c r="AI124" s="232"/>
      <c r="AJ124" s="232"/>
      <c r="AK124" s="232"/>
      <c r="AL124" s="232"/>
      <c r="AM124" s="232"/>
      <c r="AN124" s="232"/>
      <c r="AO124" s="232"/>
      <c r="AP124" s="232"/>
      <c r="AQ124" s="232"/>
      <c r="AR124" s="232"/>
      <c r="AS124" s="232"/>
      <c r="AT124" s="232"/>
      <c r="AU124" s="232"/>
      <c r="AV124" s="232"/>
      <c r="AW124" s="232"/>
      <c r="AX124" s="232"/>
      <c r="AY124" s="232"/>
      <c r="AZ124" s="232"/>
    </row>
    <row r="125" spans="1:52" s="18" customFormat="1">
      <c r="A125" s="164"/>
      <c r="B125" s="92"/>
      <c r="C125" s="165"/>
      <c r="D125" s="92"/>
      <c r="E125" s="92"/>
      <c r="F125" s="174"/>
      <c r="G125" s="271"/>
      <c r="H125" s="271"/>
      <c r="I125" s="22"/>
      <c r="J125" s="92"/>
      <c r="K125" s="92"/>
      <c r="L125" s="33"/>
      <c r="M125" s="278"/>
      <c r="N125" s="272"/>
      <c r="O125" s="33"/>
      <c r="P125" s="33"/>
      <c r="Q125" s="33"/>
      <c r="R125" s="33"/>
      <c r="S125" s="33"/>
      <c r="T125" s="33"/>
      <c r="U125" s="33"/>
      <c r="V125" s="33"/>
      <c r="W125" s="33"/>
      <c r="X125" s="33"/>
      <c r="Y125" s="33"/>
      <c r="Z125" s="33"/>
      <c r="AA125" s="273"/>
      <c r="AB125" s="33"/>
      <c r="AC125" s="33"/>
      <c r="AD125" s="33"/>
      <c r="AE125" s="232"/>
      <c r="AF125" s="232"/>
      <c r="AG125" s="232"/>
      <c r="AH125" s="232"/>
      <c r="AI125" s="232"/>
      <c r="AJ125" s="232"/>
      <c r="AK125" s="232"/>
      <c r="AL125" s="232"/>
      <c r="AM125" s="232"/>
      <c r="AN125" s="232"/>
      <c r="AO125" s="232"/>
      <c r="AP125" s="232"/>
      <c r="AQ125" s="232"/>
      <c r="AR125" s="232"/>
      <c r="AS125" s="232"/>
      <c r="AT125" s="232"/>
      <c r="AU125" s="232"/>
      <c r="AV125" s="232"/>
      <c r="AW125" s="232"/>
      <c r="AX125" s="232"/>
      <c r="AY125" s="232"/>
      <c r="AZ125" s="232"/>
    </row>
    <row r="126" spans="1:52" s="18" customFormat="1">
      <c r="A126" s="164"/>
      <c r="B126" s="92"/>
      <c r="C126" s="165"/>
      <c r="D126" s="92"/>
      <c r="E126" s="92"/>
      <c r="F126" s="189"/>
      <c r="G126" s="271"/>
      <c r="H126" s="271"/>
      <c r="I126" s="22"/>
      <c r="J126" s="240"/>
      <c r="K126" s="240"/>
      <c r="L126" s="285"/>
      <c r="M126" s="274"/>
      <c r="N126" s="272"/>
      <c r="O126" s="33"/>
      <c r="P126" s="33"/>
      <c r="Q126" s="33"/>
      <c r="R126" s="33"/>
      <c r="S126" s="33"/>
      <c r="T126" s="33"/>
      <c r="U126" s="33"/>
      <c r="V126" s="33"/>
      <c r="W126" s="33"/>
      <c r="X126" s="33"/>
      <c r="Y126" s="33"/>
      <c r="Z126" s="33"/>
      <c r="AA126" s="273"/>
      <c r="AB126" s="33"/>
      <c r="AC126" s="33"/>
      <c r="AD126" s="33"/>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row>
    <row r="127" spans="1:52" s="18" customFormat="1">
      <c r="A127" s="164"/>
      <c r="B127" s="92"/>
      <c r="C127" s="165"/>
      <c r="D127" s="92"/>
      <c r="E127" s="92"/>
      <c r="F127" s="189"/>
      <c r="G127" s="271"/>
      <c r="H127" s="271"/>
      <c r="I127" s="22"/>
      <c r="J127" s="92"/>
      <c r="K127" s="92"/>
      <c r="L127" s="33"/>
      <c r="M127" s="184"/>
      <c r="N127" s="272"/>
      <c r="O127" s="92"/>
      <c r="P127" s="217"/>
      <c r="Q127" s="217"/>
      <c r="R127" s="92"/>
      <c r="S127" s="33"/>
      <c r="T127" s="33"/>
      <c r="U127" s="33"/>
      <c r="V127" s="217"/>
      <c r="W127" s="217"/>
      <c r="X127" s="217"/>
      <c r="Y127" s="217"/>
      <c r="Z127" s="217"/>
      <c r="AA127" s="273"/>
      <c r="AB127" s="217"/>
      <c r="AC127" s="217"/>
      <c r="AD127" s="217"/>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row>
    <row r="128" spans="1:52" s="18" customFormat="1">
      <c r="A128" s="164"/>
      <c r="B128" s="92"/>
      <c r="C128" s="165"/>
      <c r="D128" s="92"/>
      <c r="E128" s="92"/>
      <c r="F128" s="174"/>
      <c r="G128" s="271"/>
      <c r="H128" s="271"/>
      <c r="I128" s="22"/>
      <c r="J128" s="92"/>
      <c r="K128" s="92"/>
      <c r="L128" s="33"/>
      <c r="M128" s="184"/>
      <c r="N128" s="272"/>
      <c r="O128" s="92"/>
      <c r="P128" s="33"/>
      <c r="Q128" s="33"/>
      <c r="R128" s="33"/>
      <c r="S128" s="33"/>
      <c r="T128" s="33"/>
      <c r="U128" s="33"/>
      <c r="V128" s="33"/>
      <c r="W128" s="33"/>
      <c r="X128" s="33"/>
      <c r="Y128" s="33"/>
      <c r="Z128" s="33"/>
      <c r="AA128" s="273"/>
      <c r="AB128" s="33"/>
      <c r="AC128" s="33"/>
      <c r="AD128" s="217"/>
      <c r="AE128" s="232"/>
      <c r="AF128" s="232"/>
      <c r="AG128" s="232"/>
      <c r="AH128" s="232"/>
      <c r="AI128" s="232"/>
      <c r="AJ128" s="232"/>
      <c r="AK128" s="232"/>
      <c r="AL128" s="232"/>
      <c r="AM128" s="232"/>
      <c r="AN128" s="232"/>
      <c r="AO128" s="232"/>
      <c r="AP128" s="232"/>
      <c r="AQ128" s="232"/>
      <c r="AR128" s="232"/>
      <c r="AS128" s="232"/>
      <c r="AT128" s="232"/>
      <c r="AU128" s="232"/>
      <c r="AV128" s="232"/>
      <c r="AW128" s="232"/>
      <c r="AX128" s="232"/>
      <c r="AY128" s="232"/>
      <c r="AZ128" s="232"/>
    </row>
    <row r="129" spans="1:52" s="18" customFormat="1">
      <c r="A129" s="164"/>
      <c r="B129" s="92"/>
      <c r="C129" s="165"/>
      <c r="D129" s="33"/>
      <c r="E129" s="184"/>
      <c r="F129" s="174"/>
      <c r="G129" s="271"/>
      <c r="H129" s="271"/>
      <c r="I129" s="22"/>
      <c r="J129" s="92"/>
      <c r="K129" s="92"/>
      <c r="L129" s="33"/>
      <c r="M129" s="184"/>
      <c r="N129" s="272"/>
      <c r="O129" s="33"/>
      <c r="P129" s="33"/>
      <c r="Q129" s="33"/>
      <c r="R129" s="33"/>
      <c r="S129" s="33"/>
      <c r="T129" s="33"/>
      <c r="U129" s="33"/>
      <c r="V129" s="33"/>
      <c r="W129" s="33"/>
      <c r="X129" s="33"/>
      <c r="Y129" s="33"/>
      <c r="Z129" s="33"/>
      <c r="AA129" s="273"/>
      <c r="AB129" s="33"/>
      <c r="AC129" s="33"/>
      <c r="AD129" s="33"/>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row>
    <row r="130" spans="1:52" s="18" customFormat="1">
      <c r="A130" s="164"/>
      <c r="B130" s="92"/>
      <c r="C130" s="165"/>
      <c r="D130" s="33"/>
      <c r="E130" s="33"/>
      <c r="F130" s="174"/>
      <c r="G130" s="271"/>
      <c r="H130" s="271"/>
      <c r="I130" s="22"/>
      <c r="J130" s="92"/>
      <c r="K130" s="92"/>
      <c r="L130" s="286"/>
      <c r="M130" s="184"/>
      <c r="N130" s="272"/>
      <c r="O130" s="92"/>
      <c r="P130" s="92"/>
      <c r="Q130" s="33"/>
      <c r="R130" s="33"/>
      <c r="S130" s="33"/>
      <c r="T130" s="33"/>
      <c r="U130" s="33"/>
      <c r="V130" s="33"/>
      <c r="W130" s="33"/>
      <c r="X130" s="33"/>
      <c r="Y130" s="33"/>
      <c r="Z130" s="33"/>
      <c r="AA130" s="273"/>
      <c r="AB130" s="33"/>
      <c r="AC130" s="33"/>
      <c r="AD130" s="33"/>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row>
    <row r="131" spans="1:52" s="18" customFormat="1">
      <c r="A131" s="164"/>
      <c r="B131" s="92"/>
      <c r="C131" s="165"/>
      <c r="D131" s="33"/>
      <c r="E131" s="33"/>
      <c r="F131" s="174"/>
      <c r="G131" s="271"/>
      <c r="H131" s="271"/>
      <c r="I131" s="22"/>
      <c r="J131" s="92"/>
      <c r="K131" s="92"/>
      <c r="L131" s="286"/>
      <c r="M131" s="184"/>
      <c r="N131" s="272"/>
      <c r="O131" s="92"/>
      <c r="P131" s="33"/>
      <c r="Q131" s="33"/>
      <c r="R131" s="33"/>
      <c r="S131" s="33"/>
      <c r="T131" s="33"/>
      <c r="U131" s="33"/>
      <c r="V131" s="33"/>
      <c r="W131" s="33"/>
      <c r="X131" s="33"/>
      <c r="Y131" s="33"/>
      <c r="Z131" s="33"/>
      <c r="AA131" s="273"/>
      <c r="AB131" s="33"/>
      <c r="AC131" s="33"/>
      <c r="AD131" s="33"/>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row>
    <row r="132" spans="1:52" s="18" customFormat="1">
      <c r="A132" s="164"/>
      <c r="B132" s="92"/>
      <c r="C132" s="165"/>
      <c r="D132" s="33"/>
      <c r="E132" s="33"/>
      <c r="F132" s="174"/>
      <c r="G132" s="271"/>
      <c r="H132" s="271"/>
      <c r="I132" s="22"/>
      <c r="J132" s="92"/>
      <c r="K132" s="92"/>
      <c r="L132" s="33"/>
      <c r="M132" s="184"/>
      <c r="N132" s="272"/>
      <c r="O132" s="92"/>
      <c r="P132" s="33"/>
      <c r="Q132" s="33"/>
      <c r="R132" s="33"/>
      <c r="S132" s="33"/>
      <c r="T132" s="33"/>
      <c r="U132" s="33"/>
      <c r="V132" s="92"/>
      <c r="W132" s="92"/>
      <c r="X132" s="33"/>
      <c r="Y132" s="92"/>
      <c r="Z132" s="92"/>
      <c r="AA132" s="273"/>
      <c r="AB132" s="33"/>
      <c r="AC132" s="33"/>
      <c r="AD132" s="33"/>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row>
    <row r="133" spans="1:52" s="18" customFormat="1">
      <c r="A133" s="164"/>
      <c r="B133" s="92"/>
      <c r="C133" s="165"/>
      <c r="D133" s="92"/>
      <c r="E133" s="92"/>
      <c r="F133" s="174"/>
      <c r="G133" s="271"/>
      <c r="H133" s="271"/>
      <c r="I133" s="22"/>
      <c r="J133" s="240"/>
      <c r="K133" s="240"/>
      <c r="L133" s="33"/>
      <c r="M133" s="274"/>
      <c r="N133" s="272"/>
      <c r="O133" s="33"/>
      <c r="P133" s="33"/>
      <c r="Q133" s="33"/>
      <c r="R133" s="33"/>
      <c r="S133" s="33"/>
      <c r="T133" s="33"/>
      <c r="U133" s="33"/>
      <c r="V133" s="33"/>
      <c r="W133" s="33"/>
      <c r="X133" s="33"/>
      <c r="Y133" s="33"/>
      <c r="Z133" s="33"/>
      <c r="AA133" s="273"/>
      <c r="AB133" s="280"/>
      <c r="AC133" s="280"/>
      <c r="AD133" s="33"/>
      <c r="AE133" s="232"/>
      <c r="AF133" s="232"/>
      <c r="AG133" s="232"/>
      <c r="AH133" s="232"/>
      <c r="AI133" s="232"/>
      <c r="AJ133" s="232"/>
      <c r="AK133" s="232"/>
      <c r="AL133" s="232"/>
      <c r="AM133" s="232"/>
      <c r="AN133" s="232"/>
      <c r="AO133" s="232"/>
      <c r="AP133" s="232"/>
      <c r="AQ133" s="232"/>
      <c r="AR133" s="232"/>
      <c r="AS133" s="232"/>
      <c r="AT133" s="232"/>
      <c r="AU133" s="232"/>
      <c r="AV133" s="232"/>
      <c r="AW133" s="232"/>
      <c r="AX133" s="232"/>
      <c r="AY133" s="232"/>
      <c r="AZ133" s="232"/>
    </row>
    <row r="134" spans="1:52" s="18" customFormat="1">
      <c r="A134" s="164"/>
      <c r="B134" s="92"/>
      <c r="C134" s="165"/>
      <c r="D134" s="33"/>
      <c r="E134" s="33"/>
      <c r="F134" s="174"/>
      <c r="G134" s="271"/>
      <c r="H134" s="271"/>
      <c r="I134" s="22"/>
      <c r="J134" s="92"/>
      <c r="K134" s="92"/>
      <c r="L134" s="33"/>
      <c r="M134" s="274"/>
      <c r="N134" s="272"/>
      <c r="O134" s="33"/>
      <c r="P134" s="33"/>
      <c r="Q134" s="33"/>
      <c r="R134" s="33"/>
      <c r="S134" s="33"/>
      <c r="T134" s="33"/>
      <c r="U134" s="33"/>
      <c r="V134" s="33"/>
      <c r="W134" s="33"/>
      <c r="X134" s="33"/>
      <c r="Y134" s="33"/>
      <c r="Z134" s="33"/>
      <c r="AA134" s="273"/>
      <c r="AB134" s="280"/>
      <c r="AC134" s="280"/>
      <c r="AD134" s="33"/>
      <c r="AE134" s="232"/>
      <c r="AF134" s="232"/>
      <c r="AG134" s="232"/>
      <c r="AH134" s="232"/>
      <c r="AI134" s="232"/>
      <c r="AJ134" s="232"/>
      <c r="AK134" s="232"/>
      <c r="AL134" s="232"/>
      <c r="AM134" s="232"/>
      <c r="AN134" s="232"/>
      <c r="AO134" s="232"/>
      <c r="AP134" s="232"/>
      <c r="AQ134" s="232"/>
      <c r="AR134" s="232"/>
      <c r="AS134" s="232"/>
      <c r="AT134" s="232"/>
      <c r="AU134" s="232"/>
      <c r="AV134" s="232"/>
      <c r="AW134" s="232"/>
      <c r="AX134" s="232"/>
      <c r="AY134" s="232"/>
      <c r="AZ134" s="232"/>
    </row>
    <row r="135" spans="1:52" s="18" customFormat="1">
      <c r="A135" s="164"/>
      <c r="B135" s="92"/>
      <c r="C135" s="165"/>
      <c r="D135" s="33"/>
      <c r="E135" s="33"/>
      <c r="F135" s="174"/>
      <c r="G135" s="271"/>
      <c r="H135" s="271"/>
      <c r="I135" s="22"/>
      <c r="J135" s="92"/>
      <c r="K135" s="92"/>
      <c r="L135" s="33"/>
      <c r="M135" s="184"/>
      <c r="N135" s="272"/>
      <c r="O135" s="33"/>
      <c r="P135" s="33"/>
      <c r="Q135" s="33"/>
      <c r="R135" s="33"/>
      <c r="S135" s="33"/>
      <c r="T135" s="33"/>
      <c r="U135" s="33"/>
      <c r="V135" s="33"/>
      <c r="W135" s="33"/>
      <c r="X135" s="33"/>
      <c r="Y135" s="33"/>
      <c r="Z135" s="33"/>
      <c r="AA135" s="273"/>
      <c r="AB135" s="33"/>
      <c r="AC135" s="33"/>
      <c r="AD135" s="33"/>
      <c r="AE135" s="232"/>
      <c r="AF135" s="232"/>
      <c r="AG135" s="232"/>
      <c r="AH135" s="232"/>
      <c r="AI135" s="232"/>
      <c r="AJ135" s="232"/>
      <c r="AK135" s="232"/>
      <c r="AL135" s="232"/>
      <c r="AM135" s="232"/>
      <c r="AN135" s="232"/>
      <c r="AO135" s="232"/>
      <c r="AP135" s="232"/>
      <c r="AQ135" s="232"/>
      <c r="AR135" s="232"/>
      <c r="AS135" s="232"/>
      <c r="AT135" s="232"/>
      <c r="AU135" s="232"/>
      <c r="AV135" s="232"/>
      <c r="AW135" s="232"/>
      <c r="AX135" s="232"/>
      <c r="AY135" s="232"/>
      <c r="AZ135" s="232"/>
    </row>
    <row r="136" spans="1:52" s="18" customFormat="1">
      <c r="A136" s="164"/>
      <c r="B136" s="92"/>
      <c r="C136" s="165"/>
      <c r="D136" s="33"/>
      <c r="E136" s="33"/>
      <c r="F136" s="174"/>
      <c r="G136" s="271"/>
      <c r="H136" s="271"/>
      <c r="I136" s="22"/>
      <c r="J136" s="92"/>
      <c r="K136" s="92"/>
      <c r="L136" s="92"/>
      <c r="M136" s="184"/>
      <c r="N136" s="272"/>
      <c r="O136" s="92"/>
      <c r="P136" s="33"/>
      <c r="Q136" s="33"/>
      <c r="R136" s="33"/>
      <c r="S136" s="33"/>
      <c r="T136" s="33"/>
      <c r="U136" s="33"/>
      <c r="V136" s="33"/>
      <c r="W136" s="33"/>
      <c r="X136" s="33"/>
      <c r="Y136" s="33"/>
      <c r="Z136" s="33"/>
      <c r="AA136" s="273"/>
      <c r="AB136" s="33"/>
      <c r="AC136" s="33"/>
      <c r="AD136" s="33"/>
      <c r="AE136" s="232"/>
      <c r="AF136" s="232"/>
      <c r="AG136" s="232"/>
      <c r="AH136" s="232"/>
      <c r="AI136" s="232"/>
      <c r="AJ136" s="232"/>
      <c r="AK136" s="232"/>
      <c r="AL136" s="232"/>
      <c r="AM136" s="232"/>
      <c r="AN136" s="232"/>
      <c r="AO136" s="232"/>
      <c r="AP136" s="232"/>
      <c r="AQ136" s="232"/>
      <c r="AR136" s="232"/>
      <c r="AS136" s="232"/>
      <c r="AT136" s="232"/>
      <c r="AU136" s="232"/>
      <c r="AV136" s="232"/>
      <c r="AW136" s="232"/>
      <c r="AX136" s="232"/>
      <c r="AY136" s="232"/>
      <c r="AZ136" s="232"/>
    </row>
    <row r="137" spans="1:52" s="18" customFormat="1">
      <c r="A137" s="164"/>
      <c r="B137" s="92"/>
      <c r="C137" s="165"/>
      <c r="D137" s="33"/>
      <c r="E137" s="33"/>
      <c r="F137" s="174"/>
      <c r="G137" s="271"/>
      <c r="H137" s="271"/>
      <c r="I137" s="22"/>
      <c r="J137" s="92"/>
      <c r="K137" s="240"/>
      <c r="L137" s="33"/>
      <c r="M137" s="184"/>
      <c r="N137" s="272"/>
      <c r="O137" s="92"/>
      <c r="P137" s="33"/>
      <c r="Q137" s="33"/>
      <c r="R137" s="33"/>
      <c r="S137" s="33"/>
      <c r="T137" s="33"/>
      <c r="U137" s="33"/>
      <c r="V137" s="280"/>
      <c r="W137" s="33"/>
      <c r="X137" s="33"/>
      <c r="Y137" s="280"/>
      <c r="Z137" s="33"/>
      <c r="AA137" s="273"/>
      <c r="AB137" s="33"/>
      <c r="AC137" s="33"/>
      <c r="AD137" s="33"/>
      <c r="AE137" s="232"/>
      <c r="AF137" s="232"/>
      <c r="AG137" s="232"/>
      <c r="AH137" s="232"/>
      <c r="AI137" s="232"/>
      <c r="AJ137" s="232"/>
      <c r="AK137" s="232"/>
      <c r="AL137" s="232"/>
      <c r="AM137" s="232"/>
      <c r="AN137" s="232"/>
      <c r="AO137" s="232"/>
      <c r="AP137" s="232"/>
      <c r="AQ137" s="232"/>
      <c r="AR137" s="232"/>
      <c r="AS137" s="232"/>
      <c r="AT137" s="232"/>
      <c r="AU137" s="232"/>
      <c r="AV137" s="232"/>
      <c r="AW137" s="232"/>
      <c r="AX137" s="232"/>
      <c r="AY137" s="232"/>
      <c r="AZ137" s="232"/>
    </row>
    <row r="138" spans="1:52" s="18" customFormat="1">
      <c r="A138" s="164"/>
      <c r="B138" s="92"/>
      <c r="C138" s="165"/>
      <c r="D138" s="33"/>
      <c r="E138" s="33"/>
      <c r="F138" s="174"/>
      <c r="G138" s="271"/>
      <c r="H138" s="271"/>
      <c r="I138" s="22"/>
      <c r="J138" s="92"/>
      <c r="K138" s="92"/>
      <c r="L138" s="33"/>
      <c r="M138" s="184"/>
      <c r="N138" s="272"/>
      <c r="O138" s="92"/>
      <c r="P138" s="33"/>
      <c r="Q138" s="33"/>
      <c r="R138" s="33"/>
      <c r="S138" s="33"/>
      <c r="T138" s="33"/>
      <c r="U138" s="33"/>
      <c r="V138" s="33"/>
      <c r="W138" s="33"/>
      <c r="X138" s="33"/>
      <c r="Y138" s="33"/>
      <c r="Z138" s="33"/>
      <c r="AA138" s="273"/>
      <c r="AB138" s="33"/>
      <c r="AC138" s="33"/>
      <c r="AD138" s="33"/>
      <c r="AE138" s="232"/>
      <c r="AF138" s="232"/>
      <c r="AG138" s="232"/>
      <c r="AH138" s="232"/>
      <c r="AI138" s="232"/>
      <c r="AJ138" s="232"/>
      <c r="AK138" s="232"/>
      <c r="AL138" s="232"/>
      <c r="AM138" s="232"/>
      <c r="AN138" s="232"/>
      <c r="AO138" s="232"/>
      <c r="AP138" s="232"/>
      <c r="AQ138" s="232"/>
      <c r="AR138" s="232"/>
      <c r="AS138" s="232"/>
      <c r="AT138" s="232"/>
      <c r="AU138" s="232"/>
      <c r="AV138" s="232"/>
      <c r="AW138" s="232"/>
      <c r="AX138" s="232"/>
      <c r="AY138" s="232"/>
      <c r="AZ138" s="232"/>
    </row>
    <row r="139" spans="1:52" s="18" customFormat="1">
      <c r="A139" s="164"/>
      <c r="B139" s="92"/>
      <c r="C139" s="165"/>
      <c r="D139" s="33"/>
      <c r="E139" s="33"/>
      <c r="F139" s="174"/>
      <c r="G139" s="271"/>
      <c r="H139" s="271"/>
      <c r="I139" s="22"/>
      <c r="J139" s="92"/>
      <c r="K139" s="92"/>
      <c r="L139" s="33"/>
      <c r="M139" s="184"/>
      <c r="N139" s="272"/>
      <c r="O139" s="33"/>
      <c r="P139" s="33"/>
      <c r="Q139" s="33"/>
      <c r="R139" s="33"/>
      <c r="S139" s="33"/>
      <c r="T139" s="33"/>
      <c r="U139" s="33"/>
      <c r="V139" s="33"/>
      <c r="W139" s="33"/>
      <c r="X139" s="33"/>
      <c r="Y139" s="33"/>
      <c r="Z139" s="33"/>
      <c r="AA139" s="273"/>
      <c r="AB139" s="33"/>
      <c r="AC139" s="33"/>
      <c r="AD139" s="33"/>
      <c r="AE139" s="232"/>
      <c r="AF139" s="232"/>
      <c r="AG139" s="232"/>
      <c r="AH139" s="232"/>
      <c r="AI139" s="232"/>
      <c r="AJ139" s="232"/>
      <c r="AK139" s="232"/>
      <c r="AL139" s="232"/>
      <c r="AM139" s="232"/>
      <c r="AN139" s="232"/>
      <c r="AO139" s="232"/>
      <c r="AP139" s="232"/>
      <c r="AQ139" s="232"/>
      <c r="AR139" s="232"/>
      <c r="AS139" s="232"/>
      <c r="AT139" s="232"/>
      <c r="AU139" s="232"/>
      <c r="AV139" s="232"/>
      <c r="AW139" s="232"/>
      <c r="AX139" s="232"/>
      <c r="AY139" s="232"/>
      <c r="AZ139" s="232"/>
    </row>
    <row r="140" spans="1:52" s="18" customFormat="1">
      <c r="A140" s="164"/>
      <c r="B140" s="92"/>
      <c r="C140" s="165"/>
      <c r="D140" s="33"/>
      <c r="E140" s="33"/>
      <c r="F140" s="174"/>
      <c r="G140" s="271"/>
      <c r="H140" s="271"/>
      <c r="I140" s="22"/>
      <c r="J140" s="92"/>
      <c r="K140" s="92"/>
      <c r="L140" s="33"/>
      <c r="M140" s="184"/>
      <c r="N140" s="272"/>
      <c r="O140" s="33"/>
      <c r="P140" s="33"/>
      <c r="Q140" s="33"/>
      <c r="R140" s="287"/>
      <c r="S140" s="33"/>
      <c r="T140" s="33"/>
      <c r="U140" s="33"/>
      <c r="V140" s="33"/>
      <c r="W140" s="33"/>
      <c r="X140" s="33"/>
      <c r="Y140" s="33"/>
      <c r="Z140" s="33"/>
      <c r="AA140" s="273"/>
      <c r="AB140" s="92"/>
      <c r="AC140" s="92"/>
      <c r="AD140" s="288"/>
      <c r="AE140" s="232"/>
      <c r="AF140" s="232"/>
      <c r="AG140" s="232"/>
      <c r="AH140" s="232"/>
      <c r="AI140" s="232"/>
      <c r="AJ140" s="232"/>
      <c r="AK140" s="232"/>
      <c r="AL140" s="232"/>
      <c r="AM140" s="232"/>
      <c r="AN140" s="232"/>
      <c r="AO140" s="232"/>
      <c r="AP140" s="232"/>
      <c r="AQ140" s="232"/>
      <c r="AR140" s="232"/>
      <c r="AS140" s="232"/>
      <c r="AT140" s="232"/>
      <c r="AU140" s="232"/>
      <c r="AV140" s="232"/>
      <c r="AW140" s="232"/>
      <c r="AX140" s="232"/>
      <c r="AY140" s="232"/>
      <c r="AZ140" s="232"/>
    </row>
    <row r="141" spans="1:52" s="18" customFormat="1">
      <c r="A141" s="164"/>
      <c r="B141" s="92"/>
      <c r="C141" s="165"/>
      <c r="D141" s="92"/>
      <c r="E141" s="92"/>
      <c r="F141" s="189"/>
      <c r="G141" s="271"/>
      <c r="H141" s="271"/>
      <c r="I141" s="22"/>
      <c r="J141" s="92"/>
      <c r="K141" s="240"/>
      <c r="L141" s="33"/>
      <c r="M141" s="184"/>
      <c r="N141" s="272"/>
      <c r="O141" s="92"/>
      <c r="P141" s="33"/>
      <c r="Q141" s="33"/>
      <c r="R141" s="33"/>
      <c r="S141" s="33"/>
      <c r="T141" s="33"/>
      <c r="U141" s="33"/>
      <c r="V141" s="33"/>
      <c r="W141" s="33"/>
      <c r="X141" s="33"/>
      <c r="Y141" s="33"/>
      <c r="Z141" s="33"/>
      <c r="AA141" s="273"/>
      <c r="AB141" s="33"/>
      <c r="AC141" s="33"/>
      <c r="AD141" s="217"/>
      <c r="AE141" s="232"/>
      <c r="AF141" s="232"/>
      <c r="AG141" s="232"/>
      <c r="AH141" s="232"/>
      <c r="AI141" s="232"/>
      <c r="AJ141" s="232"/>
      <c r="AK141" s="232"/>
      <c r="AL141" s="232"/>
      <c r="AM141" s="232"/>
      <c r="AN141" s="232"/>
      <c r="AO141" s="232"/>
      <c r="AP141" s="232"/>
      <c r="AQ141" s="232"/>
      <c r="AR141" s="232"/>
      <c r="AS141" s="232"/>
      <c r="AT141" s="232"/>
      <c r="AU141" s="232"/>
      <c r="AV141" s="232"/>
      <c r="AW141" s="232"/>
      <c r="AX141" s="232"/>
      <c r="AY141" s="232"/>
      <c r="AZ141" s="232"/>
    </row>
    <row r="142" spans="1:52" s="18" customFormat="1">
      <c r="A142" s="164"/>
      <c r="B142" s="92"/>
      <c r="C142" s="165"/>
      <c r="D142" s="92"/>
      <c r="E142" s="33"/>
      <c r="F142" s="174"/>
      <c r="G142" s="271"/>
      <c r="H142" s="271"/>
      <c r="I142" s="22"/>
      <c r="J142" s="92"/>
      <c r="K142" s="92"/>
      <c r="L142" s="92"/>
      <c r="M142" s="184"/>
      <c r="N142" s="272"/>
      <c r="O142" s="33"/>
      <c r="P142" s="33"/>
      <c r="Q142" s="33"/>
      <c r="R142" s="287"/>
      <c r="S142" s="33"/>
      <c r="T142" s="33"/>
      <c r="U142" s="33"/>
      <c r="V142" s="33"/>
      <c r="W142" s="33"/>
      <c r="X142" s="33"/>
      <c r="Y142" s="33"/>
      <c r="Z142" s="33"/>
      <c r="AA142" s="273"/>
      <c r="AB142" s="33"/>
      <c r="AC142" s="33"/>
      <c r="AD142" s="33"/>
      <c r="AE142" s="232"/>
      <c r="AF142" s="232"/>
      <c r="AG142" s="232"/>
      <c r="AH142" s="232"/>
      <c r="AI142" s="232"/>
      <c r="AJ142" s="232"/>
      <c r="AK142" s="232"/>
      <c r="AL142" s="232"/>
      <c r="AM142" s="232"/>
      <c r="AN142" s="232"/>
      <c r="AO142" s="232"/>
      <c r="AP142" s="232"/>
      <c r="AQ142" s="232"/>
      <c r="AR142" s="232"/>
      <c r="AS142" s="232"/>
      <c r="AT142" s="232"/>
      <c r="AU142" s="232"/>
      <c r="AV142" s="232"/>
      <c r="AW142" s="232"/>
      <c r="AX142" s="232"/>
      <c r="AY142" s="232"/>
      <c r="AZ142" s="232"/>
    </row>
    <row r="143" spans="1:52" s="18" customFormat="1">
      <c r="A143" s="164"/>
      <c r="B143" s="92"/>
      <c r="C143" s="165"/>
      <c r="D143" s="92"/>
      <c r="E143" s="33"/>
      <c r="F143" s="174"/>
      <c r="G143" s="271"/>
      <c r="H143" s="271"/>
      <c r="I143" s="22"/>
      <c r="J143" s="92"/>
      <c r="K143" s="92"/>
      <c r="L143" s="92"/>
      <c r="M143" s="184"/>
      <c r="N143" s="272"/>
      <c r="O143" s="33"/>
      <c r="P143" s="33"/>
      <c r="Q143" s="33"/>
      <c r="R143" s="287"/>
      <c r="S143" s="33"/>
      <c r="T143" s="33"/>
      <c r="U143" s="21"/>
      <c r="V143" s="33"/>
      <c r="W143" s="33"/>
      <c r="X143" s="21"/>
      <c r="Y143" s="33"/>
      <c r="Z143" s="33"/>
      <c r="AA143" s="273"/>
      <c r="AB143" s="33"/>
      <c r="AC143" s="33"/>
      <c r="AD143" s="21"/>
      <c r="AE143" s="232"/>
      <c r="AF143" s="232"/>
      <c r="AG143" s="232"/>
      <c r="AH143" s="232"/>
      <c r="AI143" s="232"/>
      <c r="AJ143" s="232"/>
      <c r="AK143" s="232"/>
      <c r="AL143" s="232"/>
      <c r="AM143" s="232"/>
      <c r="AN143" s="232"/>
      <c r="AO143" s="232"/>
      <c r="AP143" s="232"/>
      <c r="AQ143" s="232"/>
      <c r="AR143" s="232"/>
      <c r="AS143" s="232"/>
      <c r="AT143" s="232"/>
      <c r="AU143" s="232"/>
      <c r="AV143" s="232"/>
      <c r="AW143" s="232"/>
      <c r="AX143" s="232"/>
      <c r="AY143" s="232"/>
      <c r="AZ143" s="232"/>
    </row>
    <row r="144" spans="1:52" s="18" customFormat="1">
      <c r="A144" s="164"/>
      <c r="B144" s="92"/>
      <c r="C144" s="165"/>
      <c r="D144" s="92"/>
      <c r="E144" s="92"/>
      <c r="F144" s="170"/>
      <c r="G144" s="190"/>
      <c r="H144" s="190"/>
      <c r="I144" s="22"/>
      <c r="J144" s="92"/>
      <c r="K144" s="92"/>
      <c r="L144" s="92"/>
      <c r="M144" s="86"/>
      <c r="N144" s="272"/>
      <c r="O144" s="92"/>
      <c r="P144" s="92"/>
      <c r="Q144" s="92"/>
      <c r="R144" s="92"/>
      <c r="S144" s="33"/>
      <c r="T144" s="33"/>
      <c r="U144" s="33"/>
      <c r="V144" s="33"/>
      <c r="W144" s="33"/>
      <c r="X144" s="33"/>
      <c r="Y144" s="33"/>
      <c r="Z144" s="33"/>
      <c r="AA144" s="273"/>
      <c r="AB144" s="33"/>
      <c r="AC144" s="33"/>
      <c r="AD144" s="33"/>
      <c r="AE144" s="232"/>
      <c r="AF144" s="232"/>
      <c r="AG144" s="232"/>
      <c r="AH144" s="232"/>
      <c r="AI144" s="232"/>
      <c r="AJ144" s="232"/>
      <c r="AK144" s="232"/>
      <c r="AL144" s="232"/>
      <c r="AM144" s="232"/>
      <c r="AN144" s="232"/>
      <c r="AO144" s="232"/>
      <c r="AP144" s="232"/>
      <c r="AQ144" s="232"/>
      <c r="AR144" s="232"/>
      <c r="AS144" s="232"/>
      <c r="AT144" s="232"/>
      <c r="AU144" s="232"/>
      <c r="AV144" s="232"/>
      <c r="AW144" s="232"/>
      <c r="AX144" s="232"/>
      <c r="AY144" s="232"/>
      <c r="AZ144" s="232"/>
    </row>
    <row r="145" spans="1:52" s="18" customFormat="1">
      <c r="A145" s="164"/>
      <c r="B145" s="92"/>
      <c r="C145" s="165"/>
      <c r="D145" s="33"/>
      <c r="E145" s="33"/>
      <c r="F145" s="174"/>
      <c r="G145" s="271"/>
      <c r="H145" s="271"/>
      <c r="I145" s="22"/>
      <c r="J145" s="92"/>
      <c r="K145" s="277"/>
      <c r="L145" s="277"/>
      <c r="M145" s="184"/>
      <c r="N145" s="272"/>
      <c r="O145" s="33"/>
      <c r="P145" s="33"/>
      <c r="Q145" s="33"/>
      <c r="R145" s="33"/>
      <c r="S145" s="33"/>
      <c r="T145" s="33"/>
      <c r="U145" s="33"/>
      <c r="V145" s="33"/>
      <c r="W145" s="33"/>
      <c r="X145" s="33"/>
      <c r="Y145" s="33"/>
      <c r="Z145" s="33"/>
      <c r="AA145" s="273"/>
      <c r="AB145" s="33"/>
      <c r="AC145" s="33"/>
      <c r="AD145" s="33"/>
      <c r="AE145" s="232"/>
      <c r="AF145" s="232"/>
      <c r="AG145" s="232"/>
      <c r="AH145" s="232"/>
      <c r="AI145" s="232"/>
      <c r="AJ145" s="232"/>
      <c r="AK145" s="232"/>
      <c r="AL145" s="232"/>
      <c r="AM145" s="232"/>
      <c r="AN145" s="232"/>
      <c r="AO145" s="232"/>
      <c r="AP145" s="232"/>
      <c r="AQ145" s="232"/>
      <c r="AR145" s="232"/>
      <c r="AS145" s="232"/>
      <c r="AT145" s="232"/>
      <c r="AU145" s="232"/>
      <c r="AV145" s="232"/>
      <c r="AW145" s="232"/>
      <c r="AX145" s="232"/>
      <c r="AY145" s="232"/>
      <c r="AZ145" s="232"/>
    </row>
    <row r="146" spans="1:52" s="18" customFormat="1">
      <c r="A146" s="164"/>
      <c r="B146" s="92"/>
      <c r="C146" s="165"/>
      <c r="D146" s="92"/>
      <c r="E146" s="92"/>
      <c r="F146" s="174"/>
      <c r="G146" s="271"/>
      <c r="H146" s="271"/>
      <c r="I146" s="22"/>
      <c r="J146" s="92"/>
      <c r="K146" s="92"/>
      <c r="L146" s="33"/>
      <c r="M146" s="184"/>
      <c r="N146" s="272"/>
      <c r="O146" s="33"/>
      <c r="P146" s="33"/>
      <c r="Q146" s="33"/>
      <c r="R146" s="33"/>
      <c r="S146" s="33"/>
      <c r="T146" s="33"/>
      <c r="U146" s="33"/>
      <c r="V146" s="33"/>
      <c r="W146" s="33"/>
      <c r="X146" s="33"/>
      <c r="Y146" s="33"/>
      <c r="Z146" s="33"/>
      <c r="AA146" s="273"/>
      <c r="AB146" s="33"/>
      <c r="AC146" s="33"/>
      <c r="AD146" s="33"/>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row>
    <row r="147" spans="1:52" s="18" customFormat="1">
      <c r="A147" s="164"/>
      <c r="B147" s="92"/>
      <c r="C147" s="165"/>
      <c r="D147" s="17"/>
      <c r="E147" s="92"/>
      <c r="F147" s="174"/>
      <c r="G147" s="271"/>
      <c r="H147" s="271"/>
      <c r="I147" s="22"/>
      <c r="J147" s="92"/>
      <c r="K147" s="92"/>
      <c r="L147" s="33"/>
      <c r="M147" s="184"/>
      <c r="N147" s="272"/>
      <c r="O147" s="33"/>
      <c r="P147" s="33"/>
      <c r="Q147" s="33"/>
      <c r="R147" s="33"/>
      <c r="S147" s="33"/>
      <c r="T147" s="33"/>
      <c r="U147" s="33"/>
      <c r="V147" s="33"/>
      <c r="W147" s="33"/>
      <c r="X147" s="33"/>
      <c r="Y147" s="33"/>
      <c r="Z147" s="33"/>
      <c r="AA147" s="273"/>
      <c r="AB147" s="33"/>
      <c r="AC147" s="33"/>
      <c r="AD147" s="33"/>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row>
    <row r="148" spans="1:52" s="18" customFormat="1">
      <c r="A148" s="164"/>
      <c r="B148" s="92"/>
      <c r="C148" s="165"/>
      <c r="D148" s="33"/>
      <c r="E148" s="92"/>
      <c r="F148" s="174"/>
      <c r="G148" s="271"/>
      <c r="H148" s="271"/>
      <c r="I148" s="22"/>
      <c r="J148" s="92"/>
      <c r="K148" s="92"/>
      <c r="L148" s="33"/>
      <c r="M148" s="184"/>
      <c r="N148" s="272"/>
      <c r="O148" s="33"/>
      <c r="P148" s="33"/>
      <c r="Q148" s="33"/>
      <c r="R148" s="33"/>
      <c r="S148" s="33"/>
      <c r="T148" s="33"/>
      <c r="U148" s="33"/>
      <c r="V148" s="33"/>
      <c r="W148" s="33"/>
      <c r="X148" s="33"/>
      <c r="Y148" s="33"/>
      <c r="Z148" s="33"/>
      <c r="AA148" s="273"/>
      <c r="AB148" s="33"/>
      <c r="AC148" s="33"/>
      <c r="AD148" s="33"/>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row>
    <row r="149" spans="1:52" s="18" customFormat="1">
      <c r="A149" s="164"/>
      <c r="B149" s="92"/>
      <c r="C149" s="165"/>
      <c r="D149" s="8"/>
      <c r="E149" s="92"/>
      <c r="F149" s="174"/>
      <c r="G149" s="271"/>
      <c r="H149" s="271"/>
      <c r="I149" s="22"/>
      <c r="J149" s="92"/>
      <c r="K149" s="92"/>
      <c r="L149" s="33"/>
      <c r="M149" s="184"/>
      <c r="N149" s="272"/>
      <c r="O149" s="33"/>
      <c r="P149" s="33"/>
      <c r="Q149" s="33"/>
      <c r="R149" s="33"/>
      <c r="S149" s="33"/>
      <c r="T149" s="33"/>
      <c r="U149" s="33"/>
      <c r="V149" s="33"/>
      <c r="W149" s="33"/>
      <c r="X149" s="33"/>
      <c r="Y149" s="33"/>
      <c r="Z149" s="33"/>
      <c r="AA149" s="273"/>
      <c r="AB149" s="33"/>
      <c r="AC149" s="33"/>
      <c r="AD149" s="33"/>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row>
    <row r="150" spans="1:52" s="18" customFormat="1">
      <c r="A150" s="164"/>
      <c r="B150" s="92"/>
      <c r="C150" s="165"/>
      <c r="D150" s="33"/>
      <c r="E150" s="92"/>
      <c r="F150" s="174"/>
      <c r="G150" s="271"/>
      <c r="H150" s="271"/>
      <c r="I150" s="22"/>
      <c r="J150" s="92"/>
      <c r="K150" s="92"/>
      <c r="L150" s="33"/>
      <c r="M150" s="184"/>
      <c r="N150" s="272"/>
      <c r="O150" s="33"/>
      <c r="P150" s="33"/>
      <c r="Q150" s="33"/>
      <c r="R150" s="33"/>
      <c r="S150" s="33"/>
      <c r="T150" s="33"/>
      <c r="U150" s="33"/>
      <c r="V150" s="33"/>
      <c r="W150" s="33"/>
      <c r="X150" s="33"/>
      <c r="Y150" s="33"/>
      <c r="Z150" s="33"/>
      <c r="AA150" s="273"/>
      <c r="AB150" s="33"/>
      <c r="AC150" s="33"/>
      <c r="AD150" s="33"/>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row>
    <row r="151" spans="1:52" s="18" customFormat="1">
      <c r="A151" s="164"/>
      <c r="B151" s="92"/>
      <c r="C151" s="165"/>
      <c r="D151" s="92"/>
      <c r="E151" s="92"/>
      <c r="F151" s="174"/>
      <c r="G151" s="271"/>
      <c r="H151" s="271"/>
      <c r="I151" s="22"/>
      <c r="J151" s="92"/>
      <c r="K151" s="92"/>
      <c r="L151" s="33"/>
      <c r="M151" s="184"/>
      <c r="N151" s="272"/>
      <c r="O151" s="33"/>
      <c r="P151" s="33"/>
      <c r="Q151" s="33"/>
      <c r="R151" s="33"/>
      <c r="S151" s="33"/>
      <c r="T151" s="33"/>
      <c r="U151" s="33"/>
      <c r="V151" s="33"/>
      <c r="W151" s="33"/>
      <c r="X151" s="33"/>
      <c r="Y151" s="33"/>
      <c r="Z151" s="33"/>
      <c r="AA151" s="33"/>
      <c r="AB151" s="33"/>
      <c r="AC151" s="33"/>
      <c r="AD151" s="33"/>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row>
    <row r="152" spans="1:52" s="18" customFormat="1">
      <c r="A152" s="164"/>
      <c r="B152" s="92"/>
      <c r="C152" s="165"/>
      <c r="D152" s="92"/>
      <c r="E152" s="92"/>
      <c r="F152" s="174"/>
      <c r="G152" s="271"/>
      <c r="H152" s="271"/>
      <c r="I152" s="22"/>
      <c r="J152" s="92"/>
      <c r="K152" s="92"/>
      <c r="L152" s="33"/>
      <c r="M152" s="184"/>
      <c r="N152" s="272"/>
      <c r="O152" s="33"/>
      <c r="P152" s="33"/>
      <c r="Q152" s="33"/>
      <c r="R152" s="33"/>
      <c r="S152" s="33"/>
      <c r="T152" s="33"/>
      <c r="U152" s="33"/>
      <c r="V152" s="33"/>
      <c r="W152" s="33"/>
      <c r="X152" s="33"/>
      <c r="Y152" s="33"/>
      <c r="Z152" s="33"/>
      <c r="AA152" s="33"/>
      <c r="AB152" s="33"/>
      <c r="AC152" s="33"/>
      <c r="AD152" s="33"/>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row>
    <row r="153" spans="1:52" s="18" customFormat="1">
      <c r="A153" s="164"/>
      <c r="B153" s="92"/>
      <c r="C153" s="165"/>
      <c r="D153" s="92"/>
      <c r="E153" s="92"/>
      <c r="F153" s="174"/>
      <c r="G153" s="271"/>
      <c r="H153" s="271"/>
      <c r="I153" s="22"/>
      <c r="J153" s="92"/>
      <c r="K153" s="92"/>
      <c r="L153" s="33"/>
      <c r="M153" s="184"/>
      <c r="N153" s="272"/>
      <c r="O153" s="33"/>
      <c r="P153" s="33"/>
      <c r="Q153" s="33"/>
      <c r="R153" s="33"/>
      <c r="S153" s="33"/>
      <c r="T153" s="33"/>
      <c r="U153" s="33"/>
      <c r="V153" s="33"/>
      <c r="W153" s="33"/>
      <c r="X153" s="33"/>
      <c r="Y153" s="33"/>
      <c r="Z153" s="33"/>
      <c r="AA153" s="33"/>
      <c r="AB153" s="33"/>
      <c r="AC153" s="33"/>
      <c r="AD153" s="33"/>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row>
    <row r="154" spans="1:52" s="18" customFormat="1">
      <c r="A154" s="164"/>
      <c r="B154" s="92"/>
      <c r="C154" s="165"/>
      <c r="D154" s="92"/>
      <c r="E154" s="92"/>
      <c r="F154" s="174"/>
      <c r="G154" s="271"/>
      <c r="H154" s="271"/>
      <c r="I154" s="22"/>
      <c r="J154" s="92"/>
      <c r="K154" s="92"/>
      <c r="L154" s="33"/>
      <c r="M154" s="184"/>
      <c r="N154" s="272"/>
      <c r="O154" s="33"/>
      <c r="P154" s="33"/>
      <c r="Q154" s="33"/>
      <c r="R154" s="33"/>
      <c r="S154" s="33"/>
      <c r="T154" s="33"/>
      <c r="U154" s="33"/>
      <c r="V154" s="33"/>
      <c r="W154" s="33"/>
      <c r="X154" s="33"/>
      <c r="Y154" s="33"/>
      <c r="Z154" s="33"/>
      <c r="AA154" s="33"/>
      <c r="AB154" s="33"/>
      <c r="AC154" s="33"/>
      <c r="AD154" s="33"/>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row>
    <row r="155" spans="1:52" s="18" customFormat="1">
      <c r="A155" s="164"/>
      <c r="B155" s="92"/>
      <c r="C155" s="165"/>
      <c r="D155" s="92"/>
      <c r="E155" s="92"/>
      <c r="F155" s="174"/>
      <c r="G155" s="271"/>
      <c r="H155" s="271"/>
      <c r="I155" s="22"/>
      <c r="J155" s="92"/>
      <c r="K155" s="92"/>
      <c r="L155" s="33"/>
      <c r="M155" s="184"/>
      <c r="N155" s="272"/>
      <c r="O155" s="33"/>
      <c r="P155" s="33"/>
      <c r="Q155" s="33"/>
      <c r="R155" s="33"/>
      <c r="S155" s="33"/>
      <c r="T155" s="33"/>
      <c r="U155" s="33"/>
      <c r="V155" s="33"/>
      <c r="W155" s="33"/>
      <c r="X155" s="33"/>
      <c r="Y155" s="33"/>
      <c r="Z155" s="33"/>
      <c r="AA155" s="33"/>
      <c r="AB155" s="33"/>
      <c r="AC155" s="33"/>
      <c r="AD155" s="33"/>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row>
    <row r="156" spans="1:52" s="18" customFormat="1">
      <c r="A156" s="164"/>
      <c r="B156" s="92"/>
      <c r="C156" s="165"/>
      <c r="D156" s="92"/>
      <c r="E156" s="92"/>
      <c r="F156" s="174"/>
      <c r="G156" s="271"/>
      <c r="H156" s="271"/>
      <c r="I156" s="22"/>
      <c r="J156" s="92"/>
      <c r="K156" s="92"/>
      <c r="L156" s="33"/>
      <c r="M156" s="184"/>
      <c r="N156" s="272"/>
      <c r="O156" s="33"/>
      <c r="P156" s="33"/>
      <c r="Q156" s="33"/>
      <c r="R156" s="33"/>
      <c r="S156" s="33"/>
      <c r="T156" s="33"/>
      <c r="U156" s="33"/>
      <c r="V156" s="33"/>
      <c r="W156" s="33"/>
      <c r="X156" s="33"/>
      <c r="Y156" s="33"/>
      <c r="Z156" s="33"/>
      <c r="AA156" s="33"/>
      <c r="AB156" s="33"/>
      <c r="AC156" s="33"/>
      <c r="AD156" s="33"/>
      <c r="AE156" s="232"/>
      <c r="AF156" s="232"/>
      <c r="AG156" s="232"/>
      <c r="AH156" s="232"/>
      <c r="AI156" s="232"/>
      <c r="AJ156" s="232"/>
      <c r="AK156" s="232"/>
      <c r="AL156" s="232"/>
      <c r="AM156" s="232"/>
      <c r="AN156" s="232"/>
      <c r="AO156" s="232"/>
      <c r="AP156" s="232"/>
      <c r="AQ156" s="232"/>
      <c r="AR156" s="232"/>
      <c r="AS156" s="232"/>
      <c r="AT156" s="232"/>
      <c r="AU156" s="232"/>
      <c r="AV156" s="232"/>
      <c r="AW156" s="232"/>
      <c r="AX156" s="232"/>
      <c r="AY156" s="232"/>
      <c r="AZ156" s="232"/>
    </row>
    <row r="157" spans="1:52" s="18" customFormat="1">
      <c r="A157" s="164"/>
      <c r="B157" s="184"/>
      <c r="C157" s="165"/>
      <c r="D157" s="184"/>
      <c r="E157" s="184"/>
      <c r="F157" s="165"/>
      <c r="G157" s="186"/>
      <c r="H157" s="186"/>
      <c r="I157" s="165"/>
      <c r="J157" s="33"/>
      <c r="K157" s="289"/>
      <c r="L157" s="33"/>
      <c r="M157" s="33"/>
      <c r="N157" s="272"/>
      <c r="O157" s="33"/>
      <c r="P157" s="33"/>
      <c r="Q157" s="33"/>
      <c r="R157" s="33"/>
      <c r="S157" s="33"/>
      <c r="T157" s="33"/>
      <c r="U157" s="33"/>
      <c r="V157" s="33"/>
      <c r="W157" s="33"/>
      <c r="X157" s="33"/>
      <c r="Y157" s="33"/>
      <c r="Z157" s="33"/>
      <c r="AA157" s="33"/>
      <c r="AB157" s="273"/>
      <c r="AC157" s="273"/>
      <c r="AD157" s="273"/>
      <c r="AE157" s="232"/>
      <c r="AF157" s="232"/>
      <c r="AG157" s="232"/>
      <c r="AH157" s="232"/>
      <c r="AI157" s="232"/>
      <c r="AJ157" s="232"/>
      <c r="AK157" s="232"/>
      <c r="AL157" s="232"/>
      <c r="AM157" s="232"/>
      <c r="AN157" s="232"/>
      <c r="AO157" s="232"/>
      <c r="AP157" s="232"/>
      <c r="AQ157" s="232"/>
      <c r="AR157" s="232"/>
      <c r="AS157" s="232"/>
      <c r="AT157" s="232"/>
      <c r="AU157" s="232"/>
      <c r="AV157" s="232"/>
      <c r="AW157" s="232"/>
      <c r="AX157" s="232"/>
      <c r="AY157" s="232"/>
      <c r="AZ157" s="232"/>
    </row>
    <row r="158" spans="1:52" s="18" customFormat="1">
      <c r="A158" s="164"/>
      <c r="B158" s="184"/>
      <c r="C158" s="165"/>
      <c r="D158" s="184"/>
      <c r="E158" s="184"/>
      <c r="F158" s="165"/>
      <c r="G158" s="186"/>
      <c r="H158" s="186"/>
      <c r="I158" s="165"/>
      <c r="J158" s="33"/>
      <c r="K158" s="289"/>
      <c r="L158" s="33"/>
      <c r="M158" s="33"/>
      <c r="N158" s="272"/>
      <c r="O158" s="33"/>
      <c r="P158" s="92"/>
      <c r="Q158" s="92"/>
      <c r="R158" s="92"/>
      <c r="S158" s="33"/>
      <c r="T158" s="33"/>
      <c r="U158" s="33"/>
      <c r="V158" s="92"/>
      <c r="W158" s="92"/>
      <c r="X158" s="92"/>
      <c r="Y158" s="92"/>
      <c r="Z158" s="92"/>
      <c r="AA158" s="33"/>
      <c r="AB158" s="92"/>
      <c r="AC158" s="92"/>
      <c r="AD158" s="92"/>
      <c r="AE158" s="232"/>
      <c r="AF158" s="232"/>
      <c r="AG158" s="232"/>
      <c r="AH158" s="232"/>
      <c r="AI158" s="232"/>
      <c r="AJ158" s="232"/>
      <c r="AK158" s="232"/>
      <c r="AL158" s="232"/>
      <c r="AM158" s="232"/>
      <c r="AN158" s="232"/>
      <c r="AO158" s="232"/>
      <c r="AP158" s="232"/>
      <c r="AQ158" s="232"/>
      <c r="AR158" s="232"/>
      <c r="AS158" s="232"/>
      <c r="AT158" s="232"/>
      <c r="AU158" s="232"/>
      <c r="AV158" s="232"/>
      <c r="AW158" s="232"/>
      <c r="AX158" s="232"/>
      <c r="AY158" s="232"/>
      <c r="AZ158" s="232"/>
    </row>
    <row r="159" spans="1:52" s="18" customFormat="1">
      <c r="A159" s="164"/>
      <c r="B159" s="184"/>
      <c r="C159" s="165"/>
      <c r="D159" s="184"/>
      <c r="E159" s="184"/>
      <c r="F159" s="165"/>
      <c r="G159" s="186"/>
      <c r="H159" s="186"/>
      <c r="I159" s="165"/>
      <c r="J159" s="33"/>
      <c r="K159" s="289"/>
      <c r="L159" s="33"/>
      <c r="M159" s="33"/>
      <c r="N159" s="272"/>
      <c r="O159" s="33"/>
      <c r="P159" s="33"/>
      <c r="Q159" s="33"/>
      <c r="R159" s="33"/>
      <c r="S159" s="33"/>
      <c r="T159" s="33"/>
      <c r="U159" s="33"/>
      <c r="V159" s="92"/>
      <c r="W159" s="92"/>
      <c r="X159" s="92"/>
      <c r="Y159" s="33"/>
      <c r="Z159" s="33"/>
      <c r="AA159" s="33"/>
      <c r="AB159" s="17"/>
      <c r="AC159" s="17"/>
      <c r="AD159" s="17"/>
      <c r="AE159" s="232"/>
      <c r="AF159" s="232"/>
      <c r="AG159" s="232"/>
      <c r="AH159" s="232"/>
      <c r="AI159" s="232"/>
      <c r="AJ159" s="232"/>
      <c r="AK159" s="232"/>
      <c r="AL159" s="232"/>
      <c r="AM159" s="232"/>
      <c r="AN159" s="232"/>
      <c r="AO159" s="232"/>
      <c r="AP159" s="232"/>
      <c r="AQ159" s="232"/>
      <c r="AR159" s="232"/>
      <c r="AS159" s="232"/>
      <c r="AT159" s="232"/>
      <c r="AU159" s="232"/>
      <c r="AV159" s="232"/>
      <c r="AW159" s="232"/>
      <c r="AX159" s="232"/>
      <c r="AY159" s="232"/>
      <c r="AZ159" s="232"/>
    </row>
    <row r="160" spans="1:52" s="18" customFormat="1">
      <c r="A160" s="164"/>
      <c r="B160" s="184"/>
      <c r="C160" s="165"/>
      <c r="D160" s="184"/>
      <c r="E160" s="184"/>
      <c r="F160" s="165"/>
      <c r="G160" s="186"/>
      <c r="H160" s="186"/>
      <c r="I160" s="165"/>
      <c r="J160" s="33"/>
      <c r="K160" s="33"/>
      <c r="L160" s="33"/>
      <c r="M160" s="33"/>
      <c r="N160" s="272"/>
      <c r="O160" s="33"/>
      <c r="P160" s="33"/>
      <c r="Q160" s="33"/>
      <c r="R160" s="8"/>
      <c r="S160" s="33"/>
      <c r="T160" s="33"/>
      <c r="U160" s="33"/>
      <c r="V160" s="33"/>
      <c r="W160" s="33"/>
      <c r="X160" s="92"/>
      <c r="Y160" s="33"/>
      <c r="Z160" s="33"/>
      <c r="AA160" s="33"/>
      <c r="AB160" s="8"/>
      <c r="AC160" s="8"/>
      <c r="AD160" s="8"/>
      <c r="AE160" s="232"/>
      <c r="AF160" s="232"/>
      <c r="AG160" s="232"/>
      <c r="AH160" s="232"/>
      <c r="AI160" s="232"/>
      <c r="AJ160" s="232"/>
      <c r="AK160" s="232"/>
      <c r="AL160" s="232"/>
      <c r="AM160" s="232"/>
      <c r="AN160" s="232"/>
      <c r="AO160" s="232"/>
      <c r="AP160" s="232"/>
      <c r="AQ160" s="232"/>
      <c r="AR160" s="232"/>
      <c r="AS160" s="232"/>
      <c r="AT160" s="232"/>
      <c r="AU160" s="232"/>
      <c r="AV160" s="232"/>
      <c r="AW160" s="232"/>
      <c r="AX160" s="232"/>
      <c r="AY160" s="232"/>
      <c r="AZ160" s="232"/>
    </row>
    <row r="161" spans="1:52" s="18" customFormat="1">
      <c r="A161" s="164"/>
      <c r="B161" s="184"/>
      <c r="C161" s="165"/>
      <c r="D161" s="184"/>
      <c r="E161" s="184"/>
      <c r="F161" s="165"/>
      <c r="G161" s="186"/>
      <c r="H161" s="186"/>
      <c r="I161" s="165"/>
      <c r="J161" s="33"/>
      <c r="K161" s="33"/>
      <c r="L161" s="92"/>
      <c r="M161" s="92"/>
      <c r="N161" s="272"/>
      <c r="O161" s="33"/>
      <c r="P161" s="33"/>
      <c r="Q161" s="33"/>
      <c r="R161" s="33"/>
      <c r="S161" s="33"/>
      <c r="T161" s="33"/>
      <c r="U161" s="33"/>
      <c r="V161" s="33"/>
      <c r="W161" s="33"/>
      <c r="X161" s="33"/>
      <c r="Y161" s="33"/>
      <c r="Z161" s="33"/>
      <c r="AA161" s="33"/>
      <c r="AB161" s="273"/>
      <c r="AC161" s="273"/>
      <c r="AD161" s="273"/>
      <c r="AE161" s="232"/>
      <c r="AF161" s="232"/>
      <c r="AG161" s="232"/>
      <c r="AH161" s="232"/>
      <c r="AI161" s="232"/>
      <c r="AJ161" s="232"/>
      <c r="AK161" s="232"/>
      <c r="AL161" s="232"/>
      <c r="AM161" s="232"/>
      <c r="AN161" s="232"/>
      <c r="AO161" s="232"/>
      <c r="AP161" s="232"/>
      <c r="AQ161" s="232"/>
      <c r="AR161" s="232"/>
      <c r="AS161" s="232"/>
      <c r="AT161" s="232"/>
      <c r="AU161" s="232"/>
      <c r="AV161" s="232"/>
      <c r="AW161" s="232"/>
      <c r="AX161" s="232"/>
      <c r="AY161" s="232"/>
      <c r="AZ161" s="232"/>
    </row>
    <row r="162" spans="1:52" s="18" customFormat="1">
      <c r="A162" s="164"/>
      <c r="B162" s="184"/>
      <c r="C162" s="165"/>
      <c r="D162" s="184"/>
      <c r="E162" s="184"/>
      <c r="F162" s="165"/>
      <c r="G162" s="186"/>
      <c r="H162" s="186"/>
      <c r="I162" s="165"/>
      <c r="J162" s="33"/>
      <c r="K162" s="33"/>
      <c r="L162" s="33"/>
      <c r="M162" s="33"/>
      <c r="N162" s="272"/>
      <c r="O162" s="33"/>
      <c r="P162" s="33"/>
      <c r="Q162" s="33"/>
      <c r="R162" s="273"/>
      <c r="S162" s="33"/>
      <c r="T162" s="33"/>
      <c r="U162" s="33"/>
      <c r="V162" s="33"/>
      <c r="W162" s="33"/>
      <c r="X162" s="33"/>
      <c r="Y162" s="33"/>
      <c r="Z162" s="33"/>
      <c r="AA162" s="33"/>
      <c r="AB162" s="8"/>
      <c r="AC162" s="8"/>
      <c r="AD162" s="8"/>
      <c r="AE162" s="232"/>
      <c r="AF162" s="232"/>
      <c r="AG162" s="232"/>
      <c r="AH162" s="232"/>
      <c r="AI162" s="232"/>
      <c r="AJ162" s="232"/>
      <c r="AK162" s="232"/>
      <c r="AL162" s="232"/>
      <c r="AM162" s="232"/>
      <c r="AN162" s="232"/>
      <c r="AO162" s="232"/>
      <c r="AP162" s="232"/>
      <c r="AQ162" s="232"/>
      <c r="AR162" s="232"/>
      <c r="AS162" s="232"/>
      <c r="AT162" s="232"/>
      <c r="AU162" s="232"/>
      <c r="AV162" s="232"/>
      <c r="AW162" s="232"/>
      <c r="AX162" s="232"/>
      <c r="AY162" s="232"/>
      <c r="AZ162" s="232"/>
    </row>
    <row r="163" spans="1:52" s="18" customFormat="1">
      <c r="A163" s="164"/>
      <c r="B163" s="184"/>
      <c r="C163" s="165"/>
      <c r="D163" s="184"/>
      <c r="E163" s="184"/>
      <c r="F163" s="165"/>
      <c r="G163" s="186"/>
      <c r="H163" s="186"/>
      <c r="I163" s="165"/>
      <c r="J163" s="33"/>
      <c r="K163" s="33"/>
      <c r="L163" s="92"/>
      <c r="M163" s="92"/>
      <c r="N163" s="272"/>
      <c r="O163" s="33"/>
      <c r="P163" s="33"/>
      <c r="Q163" s="33"/>
      <c r="R163" s="273"/>
      <c r="S163" s="33"/>
      <c r="T163" s="33"/>
      <c r="U163" s="33"/>
      <c r="V163" s="92"/>
      <c r="W163" s="33"/>
      <c r="X163" s="33"/>
      <c r="Y163" s="33"/>
      <c r="Z163" s="33"/>
      <c r="AA163" s="33"/>
      <c r="AB163" s="92"/>
      <c r="AC163" s="33"/>
      <c r="AD163" s="33"/>
      <c r="AE163" s="232"/>
      <c r="AF163" s="232"/>
      <c r="AG163" s="232"/>
      <c r="AH163" s="232"/>
      <c r="AI163" s="232"/>
      <c r="AJ163" s="232"/>
      <c r="AK163" s="232"/>
      <c r="AL163" s="232"/>
      <c r="AM163" s="232"/>
      <c r="AN163" s="232"/>
      <c r="AO163" s="232"/>
      <c r="AP163" s="232"/>
      <c r="AQ163" s="232"/>
      <c r="AR163" s="232"/>
      <c r="AS163" s="232"/>
      <c r="AT163" s="232"/>
      <c r="AU163" s="232"/>
      <c r="AV163" s="232"/>
      <c r="AW163" s="232"/>
      <c r="AX163" s="232"/>
      <c r="AY163" s="232"/>
      <c r="AZ163" s="232"/>
    </row>
    <row r="164" spans="1:52" s="18" customFormat="1">
      <c r="A164" s="164"/>
      <c r="B164" s="184"/>
      <c r="C164" s="165"/>
      <c r="D164" s="184"/>
      <c r="E164" s="184"/>
      <c r="F164" s="165"/>
      <c r="G164" s="186"/>
      <c r="H164" s="186"/>
      <c r="I164" s="165"/>
      <c r="J164" s="33"/>
      <c r="K164" s="92"/>
      <c r="L164" s="92"/>
      <c r="M164" s="92"/>
      <c r="N164" s="272"/>
      <c r="O164" s="33"/>
      <c r="P164" s="92"/>
      <c r="Q164" s="33"/>
      <c r="R164" s="33"/>
      <c r="S164" s="33"/>
      <c r="T164" s="33"/>
      <c r="U164" s="33"/>
      <c r="V164" s="92"/>
      <c r="W164" s="33"/>
      <c r="X164" s="33"/>
      <c r="Y164" s="33"/>
      <c r="Z164" s="33"/>
      <c r="AA164" s="33"/>
      <c r="AB164" s="92"/>
      <c r="AC164" s="33"/>
      <c r="AD164" s="33"/>
      <c r="AE164" s="232"/>
      <c r="AF164" s="232"/>
      <c r="AG164" s="232"/>
      <c r="AH164" s="232"/>
      <c r="AI164" s="232"/>
      <c r="AJ164" s="232"/>
      <c r="AK164" s="232"/>
      <c r="AL164" s="232"/>
      <c r="AM164" s="232"/>
      <c r="AN164" s="232"/>
      <c r="AO164" s="232"/>
      <c r="AP164" s="232"/>
      <c r="AQ164" s="232"/>
      <c r="AR164" s="232"/>
      <c r="AS164" s="232"/>
      <c r="AT164" s="232"/>
      <c r="AU164" s="232"/>
      <c r="AV164" s="232"/>
      <c r="AW164" s="232"/>
      <c r="AX164" s="232"/>
      <c r="AY164" s="232"/>
      <c r="AZ164" s="232"/>
    </row>
    <row r="165" spans="1:52" s="18" customFormat="1">
      <c r="A165" s="164"/>
      <c r="B165" s="184"/>
      <c r="C165" s="165"/>
      <c r="D165" s="184"/>
      <c r="E165" s="184"/>
      <c r="F165" s="165"/>
      <c r="G165" s="186"/>
      <c r="H165" s="186"/>
      <c r="I165" s="165"/>
      <c r="J165" s="33"/>
      <c r="K165" s="33"/>
      <c r="L165" s="33"/>
      <c r="M165" s="33"/>
      <c r="N165" s="272"/>
      <c r="O165" s="33"/>
      <c r="P165" s="33"/>
      <c r="Q165" s="33"/>
      <c r="R165" s="8"/>
      <c r="S165" s="33"/>
      <c r="T165" s="33"/>
      <c r="U165" s="33"/>
      <c r="V165" s="33"/>
      <c r="W165" s="33"/>
      <c r="X165" s="33"/>
      <c r="Y165" s="33"/>
      <c r="Z165" s="33"/>
      <c r="AA165" s="33"/>
      <c r="AB165" s="92"/>
      <c r="AC165" s="33"/>
      <c r="AD165" s="33"/>
      <c r="AE165" s="232"/>
      <c r="AF165" s="232"/>
      <c r="AG165" s="232"/>
      <c r="AH165" s="232"/>
      <c r="AI165" s="232"/>
      <c r="AJ165" s="232"/>
      <c r="AK165" s="232"/>
      <c r="AL165" s="232"/>
      <c r="AM165" s="232"/>
      <c r="AN165" s="232"/>
      <c r="AO165" s="232"/>
      <c r="AP165" s="232"/>
      <c r="AQ165" s="232"/>
      <c r="AR165" s="232"/>
      <c r="AS165" s="232"/>
      <c r="AT165" s="232"/>
      <c r="AU165" s="232"/>
      <c r="AV165" s="232"/>
      <c r="AW165" s="232"/>
      <c r="AX165" s="232"/>
      <c r="AY165" s="232"/>
      <c r="AZ165" s="232"/>
    </row>
    <row r="166" spans="1:52" s="18" customFormat="1">
      <c r="A166" s="164"/>
      <c r="B166" s="184"/>
      <c r="C166" s="165"/>
      <c r="D166" s="184"/>
      <c r="E166" s="184"/>
      <c r="F166" s="165"/>
      <c r="G166" s="186"/>
      <c r="H166" s="186"/>
      <c r="I166" s="165"/>
      <c r="J166" s="33"/>
      <c r="K166" s="92"/>
      <c r="L166" s="33"/>
      <c r="M166" s="33"/>
      <c r="N166" s="272"/>
      <c r="O166" s="33"/>
      <c r="P166" s="92"/>
      <c r="Q166" s="33"/>
      <c r="R166" s="33"/>
      <c r="S166" s="33"/>
      <c r="T166" s="33"/>
      <c r="U166" s="33"/>
      <c r="V166" s="33"/>
      <c r="W166" s="33"/>
      <c r="X166" s="33"/>
      <c r="Y166" s="33"/>
      <c r="Z166" s="33"/>
      <c r="AA166" s="33"/>
      <c r="AB166" s="273"/>
      <c r="AC166" s="273"/>
      <c r="AD166" s="273"/>
      <c r="AE166" s="232"/>
      <c r="AF166" s="232"/>
      <c r="AG166" s="232"/>
      <c r="AH166" s="232"/>
      <c r="AI166" s="232"/>
      <c r="AJ166" s="232"/>
      <c r="AK166" s="232"/>
      <c r="AL166" s="232"/>
      <c r="AM166" s="232"/>
      <c r="AN166" s="232"/>
      <c r="AO166" s="232"/>
      <c r="AP166" s="232"/>
      <c r="AQ166" s="232"/>
      <c r="AR166" s="232"/>
      <c r="AS166" s="232"/>
      <c r="AT166" s="232"/>
      <c r="AU166" s="232"/>
      <c r="AV166" s="232"/>
      <c r="AW166" s="232"/>
      <c r="AX166" s="232"/>
      <c r="AY166" s="232"/>
      <c r="AZ166" s="232"/>
    </row>
    <row r="167" spans="1:52" s="18" customFormat="1">
      <c r="A167" s="164"/>
      <c r="B167" s="184"/>
      <c r="C167" s="165"/>
      <c r="D167" s="184"/>
      <c r="E167" s="184"/>
      <c r="F167" s="165"/>
      <c r="G167" s="186"/>
      <c r="H167" s="186"/>
      <c r="I167" s="165"/>
      <c r="J167" s="92"/>
      <c r="K167" s="92"/>
      <c r="L167" s="92"/>
      <c r="M167" s="92"/>
      <c r="N167" s="272"/>
      <c r="O167" s="92"/>
      <c r="P167" s="92"/>
      <c r="Q167" s="92"/>
      <c r="R167" s="273"/>
      <c r="S167" s="92"/>
      <c r="T167" s="92"/>
      <c r="U167" s="33"/>
      <c r="V167" s="92"/>
      <c r="W167" s="92"/>
      <c r="X167" s="33"/>
      <c r="Y167" s="92"/>
      <c r="Z167" s="92"/>
      <c r="AA167" s="33"/>
      <c r="AB167" s="92"/>
      <c r="AC167" s="92"/>
      <c r="AD167" s="33"/>
      <c r="AE167" s="232"/>
      <c r="AF167" s="232"/>
      <c r="AG167" s="232"/>
      <c r="AH167" s="232"/>
      <c r="AI167" s="232"/>
      <c r="AJ167" s="232"/>
      <c r="AK167" s="232"/>
      <c r="AL167" s="232"/>
      <c r="AM167" s="232"/>
      <c r="AN167" s="232"/>
      <c r="AO167" s="232"/>
      <c r="AP167" s="232"/>
      <c r="AQ167" s="232"/>
      <c r="AR167" s="232"/>
      <c r="AS167" s="232"/>
      <c r="AT167" s="232"/>
      <c r="AU167" s="232"/>
      <c r="AV167" s="232"/>
      <c r="AW167" s="232"/>
      <c r="AX167" s="232"/>
      <c r="AY167" s="232"/>
      <c r="AZ167" s="232"/>
    </row>
    <row r="168" spans="1:52" s="18" customFormat="1">
      <c r="A168" s="164"/>
      <c r="B168" s="184"/>
      <c r="C168" s="165"/>
      <c r="D168" s="184"/>
      <c r="E168" s="184"/>
      <c r="F168" s="165"/>
      <c r="G168" s="186"/>
      <c r="H168" s="186"/>
      <c r="I168" s="165"/>
      <c r="J168" s="33"/>
      <c r="K168" s="92"/>
      <c r="L168" s="92"/>
      <c r="M168" s="92"/>
      <c r="N168" s="272"/>
      <c r="O168" s="33"/>
      <c r="P168" s="92"/>
      <c r="Q168" s="92"/>
      <c r="R168" s="33"/>
      <c r="S168" s="33"/>
      <c r="T168" s="33"/>
      <c r="U168" s="33"/>
      <c r="V168" s="92"/>
      <c r="W168" s="92"/>
      <c r="X168" s="33"/>
      <c r="Y168" s="92"/>
      <c r="Z168" s="92"/>
      <c r="AA168" s="33"/>
      <c r="AB168" s="17"/>
      <c r="AC168" s="17"/>
      <c r="AD168" s="8"/>
      <c r="AE168" s="232"/>
      <c r="AF168" s="232"/>
      <c r="AG168" s="232"/>
      <c r="AH168" s="232"/>
      <c r="AI168" s="232"/>
      <c r="AJ168" s="232"/>
      <c r="AK168" s="232"/>
      <c r="AL168" s="232"/>
      <c r="AM168" s="232"/>
      <c r="AN168" s="232"/>
      <c r="AO168" s="232"/>
      <c r="AP168" s="232"/>
      <c r="AQ168" s="232"/>
      <c r="AR168" s="232"/>
      <c r="AS168" s="232"/>
      <c r="AT168" s="232"/>
      <c r="AU168" s="232"/>
      <c r="AV168" s="232"/>
      <c r="AW168" s="232"/>
      <c r="AX168" s="232"/>
      <c r="AY168" s="232"/>
      <c r="AZ168" s="232"/>
    </row>
    <row r="169" spans="1:52" s="18" customFormat="1">
      <c r="A169" s="164"/>
      <c r="B169" s="184"/>
      <c r="C169" s="165"/>
      <c r="D169" s="184"/>
      <c r="E169" s="184"/>
      <c r="F169" s="165"/>
      <c r="G169" s="186"/>
      <c r="H169" s="186"/>
      <c r="I169" s="165"/>
      <c r="J169" s="92"/>
      <c r="K169" s="92"/>
      <c r="L169" s="33"/>
      <c r="M169" s="33"/>
      <c r="N169" s="272"/>
      <c r="O169" s="33"/>
      <c r="P169" s="92"/>
      <c r="Q169" s="33"/>
      <c r="R169" s="33"/>
      <c r="S169" s="92"/>
      <c r="T169" s="92"/>
      <c r="U169" s="92"/>
      <c r="V169" s="92"/>
      <c r="W169" s="92"/>
      <c r="X169" s="33"/>
      <c r="Y169" s="92"/>
      <c r="Z169" s="92"/>
      <c r="AA169" s="33"/>
      <c r="AB169" s="17"/>
      <c r="AC169" s="17"/>
      <c r="AD169" s="8"/>
      <c r="AE169" s="232"/>
      <c r="AF169" s="232"/>
      <c r="AG169" s="232"/>
      <c r="AH169" s="232"/>
      <c r="AI169" s="232"/>
      <c r="AJ169" s="232"/>
      <c r="AK169" s="232"/>
      <c r="AL169" s="232"/>
      <c r="AM169" s="232"/>
      <c r="AN169" s="232"/>
      <c r="AO169" s="232"/>
      <c r="AP169" s="232"/>
      <c r="AQ169" s="232"/>
      <c r="AR169" s="232"/>
      <c r="AS169" s="232"/>
      <c r="AT169" s="232"/>
      <c r="AU169" s="232"/>
      <c r="AV169" s="232"/>
      <c r="AW169" s="232"/>
      <c r="AX169" s="232"/>
      <c r="AY169" s="232"/>
      <c r="AZ169" s="232"/>
    </row>
    <row r="170" spans="1:52" s="18" customFormat="1">
      <c r="A170" s="164"/>
      <c r="B170" s="184"/>
      <c r="C170" s="165"/>
      <c r="D170" s="184"/>
      <c r="E170" s="184"/>
      <c r="F170" s="165"/>
      <c r="G170" s="186"/>
      <c r="H170" s="186"/>
      <c r="I170" s="165"/>
      <c r="J170" s="33"/>
      <c r="K170" s="92"/>
      <c r="L170" s="33"/>
      <c r="M170" s="33"/>
      <c r="N170" s="272"/>
      <c r="O170" s="33"/>
      <c r="P170" s="92"/>
      <c r="Q170" s="33"/>
      <c r="R170" s="33"/>
      <c r="S170" s="33"/>
      <c r="T170" s="33"/>
      <c r="U170" s="33"/>
      <c r="V170" s="92"/>
      <c r="W170" s="92"/>
      <c r="X170" s="33"/>
      <c r="Y170" s="33"/>
      <c r="Z170" s="33"/>
      <c r="AA170" s="33"/>
      <c r="AB170" s="206"/>
      <c r="AC170" s="206"/>
      <c r="AD170" s="8"/>
      <c r="AE170" s="232"/>
      <c r="AF170" s="232"/>
      <c r="AG170" s="232"/>
      <c r="AH170" s="232"/>
      <c r="AI170" s="232"/>
      <c r="AJ170" s="232"/>
      <c r="AK170" s="232"/>
      <c r="AL170" s="232"/>
      <c r="AM170" s="232"/>
      <c r="AN170" s="232"/>
      <c r="AO170" s="232"/>
      <c r="AP170" s="232"/>
      <c r="AQ170" s="232"/>
      <c r="AR170" s="232"/>
      <c r="AS170" s="232"/>
      <c r="AT170" s="232"/>
      <c r="AU170" s="232"/>
      <c r="AV170" s="232"/>
      <c r="AW170" s="232"/>
      <c r="AX170" s="232"/>
      <c r="AY170" s="232"/>
      <c r="AZ170" s="232"/>
    </row>
    <row r="171" spans="1:52" s="18" customFormat="1">
      <c r="A171" s="164"/>
      <c r="B171" s="184"/>
      <c r="C171" s="165"/>
      <c r="D171" s="184"/>
      <c r="E171" s="184"/>
      <c r="F171" s="165"/>
      <c r="G171" s="186"/>
      <c r="H171" s="186"/>
      <c r="I171" s="165"/>
      <c r="J171" s="92"/>
      <c r="K171" s="92"/>
      <c r="L171" s="33"/>
      <c r="M171" s="33"/>
      <c r="N171" s="272"/>
      <c r="O171" s="33"/>
      <c r="P171" s="92"/>
      <c r="Q171" s="33"/>
      <c r="R171" s="17"/>
      <c r="S171" s="33"/>
      <c r="T171" s="33"/>
      <c r="U171" s="33"/>
      <c r="V171" s="92"/>
      <c r="W171" s="92"/>
      <c r="X171" s="33"/>
      <c r="Y171" s="33"/>
      <c r="Z171" s="33"/>
      <c r="AA171" s="33"/>
      <c r="AB171" s="17"/>
      <c r="AC171" s="17"/>
      <c r="AD171" s="8"/>
      <c r="AE171" s="232"/>
      <c r="AF171" s="232"/>
      <c r="AG171" s="232"/>
      <c r="AH171" s="232"/>
      <c r="AI171" s="232"/>
      <c r="AJ171" s="232"/>
      <c r="AK171" s="232"/>
      <c r="AL171" s="232"/>
      <c r="AM171" s="232"/>
      <c r="AN171" s="232"/>
      <c r="AO171" s="232"/>
      <c r="AP171" s="232"/>
      <c r="AQ171" s="232"/>
      <c r="AR171" s="232"/>
      <c r="AS171" s="232"/>
      <c r="AT171" s="232"/>
      <c r="AU171" s="232"/>
      <c r="AV171" s="232"/>
      <c r="AW171" s="232"/>
      <c r="AX171" s="232"/>
      <c r="AY171" s="232"/>
      <c r="AZ171" s="232"/>
    </row>
    <row r="172" spans="1:52" s="18" customFormat="1">
      <c r="A172" s="164"/>
      <c r="B172" s="184"/>
      <c r="C172" s="165"/>
      <c r="D172" s="184"/>
      <c r="E172" s="184"/>
      <c r="F172" s="165"/>
      <c r="G172" s="186"/>
      <c r="H172" s="186"/>
      <c r="I172" s="165"/>
      <c r="J172" s="33"/>
      <c r="K172" s="92"/>
      <c r="L172" s="33"/>
      <c r="M172" s="33"/>
      <c r="N172" s="272"/>
      <c r="O172" s="33"/>
      <c r="P172" s="92"/>
      <c r="Q172" s="33"/>
      <c r="R172" s="273"/>
      <c r="S172" s="33"/>
      <c r="T172" s="33"/>
      <c r="U172" s="33"/>
      <c r="V172" s="92"/>
      <c r="W172" s="92"/>
      <c r="X172" s="33"/>
      <c r="Y172" s="33"/>
      <c r="Z172" s="33"/>
      <c r="AA172" s="33"/>
      <c r="AB172" s="17"/>
      <c r="AC172" s="17"/>
      <c r="AD172" s="8"/>
      <c r="AE172" s="232"/>
      <c r="AF172" s="232"/>
      <c r="AG172" s="232"/>
      <c r="AH172" s="232"/>
      <c r="AI172" s="232"/>
      <c r="AJ172" s="232"/>
      <c r="AK172" s="232"/>
      <c r="AL172" s="232"/>
      <c r="AM172" s="232"/>
      <c r="AN172" s="232"/>
      <c r="AO172" s="232"/>
      <c r="AP172" s="232"/>
      <c r="AQ172" s="232"/>
      <c r="AR172" s="232"/>
      <c r="AS172" s="232"/>
      <c r="AT172" s="232"/>
      <c r="AU172" s="232"/>
      <c r="AV172" s="232"/>
      <c r="AW172" s="232"/>
      <c r="AX172" s="232"/>
      <c r="AY172" s="232"/>
      <c r="AZ172" s="232"/>
    </row>
    <row r="173" spans="1:52" s="18" customFormat="1">
      <c r="A173" s="164"/>
      <c r="B173" s="184"/>
      <c r="C173" s="165"/>
      <c r="D173" s="184"/>
      <c r="E173" s="184"/>
      <c r="F173" s="165"/>
      <c r="G173" s="186"/>
      <c r="H173" s="186"/>
      <c r="I173" s="165"/>
      <c r="J173" s="33"/>
      <c r="K173" s="33"/>
      <c r="L173" s="92"/>
      <c r="M173" s="92"/>
      <c r="N173" s="272"/>
      <c r="O173" s="33"/>
      <c r="P173" s="33"/>
      <c r="Q173" s="92"/>
      <c r="R173" s="273"/>
      <c r="S173" s="33"/>
      <c r="T173" s="33"/>
      <c r="U173" s="33"/>
      <c r="V173" s="33"/>
      <c r="W173" s="33"/>
      <c r="X173" s="33"/>
      <c r="Y173" s="92"/>
      <c r="Z173" s="92"/>
      <c r="AA173" s="33"/>
      <c r="AB173" s="92"/>
      <c r="AC173" s="92"/>
      <c r="AD173" s="33"/>
      <c r="AE173" s="232"/>
      <c r="AF173" s="232"/>
      <c r="AG173" s="232"/>
      <c r="AH173" s="232"/>
      <c r="AI173" s="232"/>
      <c r="AJ173" s="232"/>
      <c r="AK173" s="232"/>
      <c r="AL173" s="232"/>
      <c r="AM173" s="232"/>
      <c r="AN173" s="232"/>
      <c r="AO173" s="232"/>
      <c r="AP173" s="232"/>
      <c r="AQ173" s="232"/>
      <c r="AR173" s="232"/>
      <c r="AS173" s="232"/>
      <c r="AT173" s="232"/>
      <c r="AU173" s="232"/>
      <c r="AV173" s="232"/>
      <c r="AW173" s="232"/>
      <c r="AX173" s="232"/>
      <c r="AY173" s="232"/>
      <c r="AZ173" s="232"/>
    </row>
    <row r="174" spans="1:52" s="18" customFormat="1">
      <c r="A174" s="164"/>
      <c r="B174" s="184"/>
      <c r="C174" s="165"/>
      <c r="D174" s="184"/>
      <c r="E174" s="184"/>
      <c r="F174" s="165"/>
      <c r="G174" s="186"/>
      <c r="H174" s="186"/>
      <c r="I174" s="165"/>
      <c r="J174" s="33"/>
      <c r="K174" s="92"/>
      <c r="L174" s="92"/>
      <c r="M174" s="92"/>
      <c r="N174" s="231"/>
      <c r="O174" s="33"/>
      <c r="P174" s="92"/>
      <c r="Q174" s="92"/>
      <c r="R174" s="17"/>
      <c r="S174" s="92"/>
      <c r="T174" s="92"/>
      <c r="U174" s="33"/>
      <c r="V174" s="92"/>
      <c r="W174" s="92"/>
      <c r="X174" s="33"/>
      <c r="Y174" s="92"/>
      <c r="Z174" s="92"/>
      <c r="AA174" s="33"/>
      <c r="AB174" s="273"/>
      <c r="AC174" s="273"/>
      <c r="AD174" s="273"/>
      <c r="AE174" s="232"/>
      <c r="AF174" s="232"/>
      <c r="AG174" s="232"/>
      <c r="AH174" s="232"/>
      <c r="AI174" s="232"/>
      <c r="AJ174" s="232"/>
      <c r="AK174" s="232"/>
      <c r="AL174" s="232"/>
      <c r="AM174" s="232"/>
      <c r="AN174" s="232"/>
      <c r="AO174" s="232"/>
      <c r="AP174" s="232"/>
      <c r="AQ174" s="232"/>
      <c r="AR174" s="232"/>
      <c r="AS174" s="232"/>
      <c r="AT174" s="232"/>
      <c r="AU174" s="232"/>
      <c r="AV174" s="232"/>
      <c r="AW174" s="232"/>
      <c r="AX174" s="232"/>
      <c r="AY174" s="232"/>
      <c r="AZ174" s="232"/>
    </row>
    <row r="175" spans="1:52" s="18" customFormat="1">
      <c r="A175" s="164"/>
      <c r="B175" s="184"/>
      <c r="C175" s="165"/>
      <c r="D175" s="184"/>
      <c r="E175" s="184"/>
      <c r="F175" s="165"/>
      <c r="G175" s="186"/>
      <c r="H175" s="186"/>
      <c r="I175" s="165"/>
      <c r="J175" s="33"/>
      <c r="K175" s="92"/>
      <c r="L175" s="92"/>
      <c r="M175" s="92"/>
      <c r="N175" s="231"/>
      <c r="O175" s="33"/>
      <c r="P175" s="92"/>
      <c r="Q175" s="92"/>
      <c r="R175" s="273"/>
      <c r="S175" s="92"/>
      <c r="T175" s="92"/>
      <c r="U175" s="33"/>
      <c r="V175" s="92"/>
      <c r="W175" s="92"/>
      <c r="X175" s="33"/>
      <c r="Y175" s="92"/>
      <c r="Z175" s="92"/>
      <c r="AA175" s="33"/>
      <c r="AB175" s="92"/>
      <c r="AC175" s="92"/>
      <c r="AD175" s="33"/>
      <c r="AE175" s="232"/>
      <c r="AF175" s="232"/>
      <c r="AG175" s="232"/>
      <c r="AH175" s="232"/>
      <c r="AI175" s="232"/>
      <c r="AJ175" s="232"/>
      <c r="AK175" s="232"/>
      <c r="AL175" s="232"/>
      <c r="AM175" s="232"/>
      <c r="AN175" s="232"/>
      <c r="AO175" s="232"/>
      <c r="AP175" s="232"/>
      <c r="AQ175" s="232"/>
      <c r="AR175" s="232"/>
      <c r="AS175" s="232"/>
      <c r="AT175" s="232"/>
      <c r="AU175" s="232"/>
      <c r="AV175" s="232"/>
      <c r="AW175" s="232"/>
      <c r="AX175" s="232"/>
      <c r="AY175" s="232"/>
      <c r="AZ175" s="232"/>
    </row>
    <row r="176" spans="1:52" s="18" customFormat="1">
      <c r="A176" s="164"/>
      <c r="B176" s="184"/>
      <c r="C176" s="165"/>
      <c r="D176" s="184"/>
      <c r="E176" s="184"/>
      <c r="F176" s="165"/>
      <c r="G176" s="186"/>
      <c r="H176" s="186"/>
      <c r="I176" s="165"/>
      <c r="J176" s="33"/>
      <c r="K176" s="92"/>
      <c r="L176" s="92"/>
      <c r="M176" s="92"/>
      <c r="N176" s="231"/>
      <c r="O176" s="33"/>
      <c r="P176" s="92"/>
      <c r="Q176" s="92"/>
      <c r="R176" s="17"/>
      <c r="S176" s="33"/>
      <c r="T176" s="33"/>
      <c r="U176" s="33"/>
      <c r="V176" s="92"/>
      <c r="W176" s="92"/>
      <c r="X176" s="33"/>
      <c r="Y176" s="92"/>
      <c r="Z176" s="92"/>
      <c r="AA176" s="33"/>
      <c r="AB176" s="92"/>
      <c r="AC176" s="92"/>
      <c r="AD176" s="33"/>
      <c r="AE176" s="232"/>
      <c r="AF176" s="232"/>
      <c r="AG176" s="232"/>
      <c r="AH176" s="232"/>
      <c r="AI176" s="232"/>
      <c r="AJ176" s="232"/>
      <c r="AK176" s="232"/>
      <c r="AL176" s="232"/>
      <c r="AM176" s="232"/>
      <c r="AN176" s="232"/>
      <c r="AO176" s="232"/>
      <c r="AP176" s="232"/>
      <c r="AQ176" s="232"/>
      <c r="AR176" s="232"/>
      <c r="AS176" s="232"/>
      <c r="AT176" s="232"/>
      <c r="AU176" s="232"/>
      <c r="AV176" s="232"/>
      <c r="AW176" s="232"/>
      <c r="AX176" s="232"/>
      <c r="AY176" s="232"/>
      <c r="AZ176" s="232"/>
    </row>
    <row r="177" spans="1:52" s="18" customFormat="1">
      <c r="A177" s="164"/>
      <c r="B177" s="184"/>
      <c r="C177" s="165"/>
      <c r="D177" s="184"/>
      <c r="E177" s="184"/>
      <c r="F177" s="165"/>
      <c r="G177" s="186"/>
      <c r="H177" s="186"/>
      <c r="I177" s="165"/>
      <c r="J177" s="33"/>
      <c r="K177" s="92"/>
      <c r="L177" s="92"/>
      <c r="M177" s="92"/>
      <c r="N177" s="231"/>
      <c r="O177" s="33"/>
      <c r="P177" s="92"/>
      <c r="Q177" s="92"/>
      <c r="R177" s="17"/>
      <c r="S177" s="33"/>
      <c r="T177" s="33"/>
      <c r="U177" s="33"/>
      <c r="V177" s="92"/>
      <c r="W177" s="92"/>
      <c r="X177" s="33"/>
      <c r="Y177" s="92"/>
      <c r="Z177" s="92"/>
      <c r="AA177" s="33"/>
      <c r="AB177" s="92"/>
      <c r="AC177" s="92"/>
      <c r="AD177" s="33"/>
      <c r="AE177" s="232"/>
      <c r="AF177" s="232"/>
      <c r="AG177" s="232"/>
      <c r="AH177" s="232"/>
      <c r="AI177" s="232"/>
      <c r="AJ177" s="232"/>
      <c r="AK177" s="232"/>
      <c r="AL177" s="232"/>
      <c r="AM177" s="232"/>
      <c r="AN177" s="232"/>
      <c r="AO177" s="232"/>
      <c r="AP177" s="232"/>
      <c r="AQ177" s="232"/>
      <c r="AR177" s="232"/>
      <c r="AS177" s="232"/>
      <c r="AT177" s="232"/>
      <c r="AU177" s="232"/>
      <c r="AV177" s="232"/>
      <c r="AW177" s="232"/>
      <c r="AX177" s="232"/>
      <c r="AY177" s="232"/>
      <c r="AZ177" s="232"/>
    </row>
    <row r="178" spans="1:52" s="18" customFormat="1">
      <c r="A178" s="164"/>
      <c r="B178" s="184"/>
      <c r="C178" s="165"/>
      <c r="D178" s="184"/>
      <c r="E178" s="184"/>
      <c r="F178" s="165"/>
      <c r="G178" s="186"/>
      <c r="H178" s="186"/>
      <c r="I178" s="165"/>
      <c r="J178" s="33"/>
      <c r="K178" s="92"/>
      <c r="L178" s="92"/>
      <c r="M178" s="92"/>
      <c r="N178" s="231"/>
      <c r="O178" s="33"/>
      <c r="P178" s="92"/>
      <c r="Q178" s="92"/>
      <c r="R178" s="17"/>
      <c r="S178" s="33"/>
      <c r="T178" s="33"/>
      <c r="U178" s="33"/>
      <c r="V178" s="92"/>
      <c r="W178" s="92"/>
      <c r="X178" s="33"/>
      <c r="Y178" s="92"/>
      <c r="Z178" s="92"/>
      <c r="AA178" s="33"/>
      <c r="AB178" s="17"/>
      <c r="AC178" s="17"/>
      <c r="AD178" s="8"/>
      <c r="AE178" s="232"/>
      <c r="AF178" s="232"/>
      <c r="AG178" s="232"/>
      <c r="AH178" s="232"/>
      <c r="AI178" s="232"/>
      <c r="AJ178" s="232"/>
      <c r="AK178" s="232"/>
      <c r="AL178" s="232"/>
      <c r="AM178" s="232"/>
      <c r="AN178" s="232"/>
      <c r="AO178" s="232"/>
      <c r="AP178" s="232"/>
      <c r="AQ178" s="232"/>
      <c r="AR178" s="232"/>
      <c r="AS178" s="232"/>
      <c r="AT178" s="232"/>
      <c r="AU178" s="232"/>
      <c r="AV178" s="232"/>
      <c r="AW178" s="232"/>
      <c r="AX178" s="232"/>
      <c r="AY178" s="232"/>
      <c r="AZ178" s="232"/>
    </row>
    <row r="179" spans="1:52" s="18" customFormat="1">
      <c r="A179" s="164"/>
      <c r="B179" s="184"/>
      <c r="C179" s="165"/>
      <c r="D179" s="184"/>
      <c r="E179" s="184"/>
      <c r="F179" s="165"/>
      <c r="G179" s="186"/>
      <c r="H179" s="186"/>
      <c r="I179" s="165"/>
      <c r="J179" s="33"/>
      <c r="K179" s="92"/>
      <c r="L179" s="92"/>
      <c r="M179" s="92"/>
      <c r="N179" s="231"/>
      <c r="O179" s="33"/>
      <c r="P179" s="92"/>
      <c r="Q179" s="33"/>
      <c r="R179" s="17"/>
      <c r="S179" s="33"/>
      <c r="T179" s="33"/>
      <c r="U179" s="33"/>
      <c r="V179" s="92"/>
      <c r="W179" s="92"/>
      <c r="X179" s="33"/>
      <c r="Y179" s="92"/>
      <c r="Z179" s="92"/>
      <c r="AA179" s="33"/>
      <c r="AB179" s="17"/>
      <c r="AC179" s="17"/>
      <c r="AD179" s="8"/>
      <c r="AE179" s="232"/>
      <c r="AF179" s="232"/>
      <c r="AG179" s="232"/>
      <c r="AH179" s="232"/>
      <c r="AI179" s="232"/>
      <c r="AJ179" s="232"/>
      <c r="AK179" s="232"/>
      <c r="AL179" s="232"/>
      <c r="AM179" s="232"/>
      <c r="AN179" s="232"/>
      <c r="AO179" s="232"/>
      <c r="AP179" s="232"/>
      <c r="AQ179" s="232"/>
      <c r="AR179" s="232"/>
      <c r="AS179" s="232"/>
      <c r="AT179" s="232"/>
      <c r="AU179" s="232"/>
      <c r="AV179" s="232"/>
      <c r="AW179" s="232"/>
      <c r="AX179" s="232"/>
      <c r="AY179" s="232"/>
      <c r="AZ179" s="232"/>
    </row>
    <row r="180" spans="1:52" s="18" customFormat="1">
      <c r="A180" s="164"/>
      <c r="B180" s="184"/>
      <c r="C180" s="165"/>
      <c r="D180" s="184"/>
      <c r="E180" s="184"/>
      <c r="F180" s="165"/>
      <c r="G180" s="186"/>
      <c r="H180" s="186"/>
      <c r="I180" s="165"/>
      <c r="J180" s="33"/>
      <c r="K180" s="92"/>
      <c r="L180" s="92"/>
      <c r="M180" s="33"/>
      <c r="N180" s="231"/>
      <c r="O180" s="33"/>
      <c r="P180" s="33"/>
      <c r="Q180" s="33"/>
      <c r="R180" s="92"/>
      <c r="S180" s="92"/>
      <c r="T180" s="92"/>
      <c r="U180" s="33"/>
      <c r="V180" s="92"/>
      <c r="W180" s="92"/>
      <c r="X180" s="33"/>
      <c r="Y180" s="92"/>
      <c r="Z180" s="92"/>
      <c r="AA180" s="33"/>
      <c r="AB180" s="17"/>
      <c r="AC180" s="17"/>
      <c r="AD180" s="8"/>
      <c r="AE180" s="232"/>
      <c r="AF180" s="232"/>
      <c r="AG180" s="232"/>
      <c r="AH180" s="232"/>
      <c r="AI180" s="232"/>
      <c r="AJ180" s="232"/>
      <c r="AK180" s="232"/>
      <c r="AL180" s="232"/>
      <c r="AM180" s="232"/>
      <c r="AN180" s="232"/>
      <c r="AO180" s="232"/>
      <c r="AP180" s="232"/>
      <c r="AQ180" s="232"/>
      <c r="AR180" s="232"/>
      <c r="AS180" s="232"/>
      <c r="AT180" s="232"/>
      <c r="AU180" s="232"/>
      <c r="AV180" s="232"/>
      <c r="AW180" s="232"/>
      <c r="AX180" s="232"/>
      <c r="AY180" s="232"/>
      <c r="AZ180" s="232"/>
    </row>
    <row r="181" spans="1:52" s="18" customFormat="1">
      <c r="A181" s="164"/>
      <c r="B181" s="184"/>
      <c r="C181" s="165"/>
      <c r="D181" s="184"/>
      <c r="E181" s="184"/>
      <c r="F181" s="165"/>
      <c r="G181" s="186"/>
      <c r="H181" s="186"/>
      <c r="I181" s="165"/>
      <c r="J181" s="33"/>
      <c r="K181" s="92"/>
      <c r="L181" s="92"/>
      <c r="M181" s="92"/>
      <c r="N181" s="231"/>
      <c r="O181" s="33"/>
      <c r="P181" s="92"/>
      <c r="Q181" s="92"/>
      <c r="R181" s="273"/>
      <c r="S181" s="92"/>
      <c r="T181" s="92"/>
      <c r="U181" s="33"/>
      <c r="V181" s="92"/>
      <c r="W181" s="92"/>
      <c r="X181" s="33"/>
      <c r="Y181" s="92"/>
      <c r="Z181" s="92"/>
      <c r="AA181" s="33"/>
      <c r="AB181" s="92"/>
      <c r="AC181" s="92"/>
      <c r="AD181" s="33"/>
      <c r="AE181" s="232"/>
      <c r="AF181" s="232"/>
      <c r="AG181" s="232"/>
      <c r="AH181" s="232"/>
      <c r="AI181" s="232"/>
      <c r="AJ181" s="232"/>
      <c r="AK181" s="232"/>
      <c r="AL181" s="232"/>
      <c r="AM181" s="232"/>
      <c r="AN181" s="232"/>
      <c r="AO181" s="232"/>
      <c r="AP181" s="232"/>
      <c r="AQ181" s="232"/>
      <c r="AR181" s="232"/>
      <c r="AS181" s="232"/>
      <c r="AT181" s="232"/>
      <c r="AU181" s="232"/>
      <c r="AV181" s="232"/>
      <c r="AW181" s="232"/>
      <c r="AX181" s="232"/>
      <c r="AY181" s="232"/>
      <c r="AZ181" s="232"/>
    </row>
    <row r="182" spans="1:52" s="18" customFormat="1">
      <c r="A182" s="164"/>
      <c r="B182" s="184"/>
      <c r="C182" s="165"/>
      <c r="D182" s="184"/>
      <c r="E182" s="184"/>
      <c r="F182" s="165"/>
      <c r="G182" s="186"/>
      <c r="H182" s="186"/>
      <c r="I182" s="165"/>
      <c r="J182" s="33"/>
      <c r="K182" s="33"/>
      <c r="L182" s="92"/>
      <c r="M182" s="92"/>
      <c r="N182" s="231"/>
      <c r="O182" s="33"/>
      <c r="P182" s="33"/>
      <c r="Q182" s="92"/>
      <c r="R182" s="8"/>
      <c r="S182" s="33"/>
      <c r="T182" s="33"/>
      <c r="U182" s="33"/>
      <c r="V182" s="92"/>
      <c r="W182" s="92"/>
      <c r="X182" s="33"/>
      <c r="Y182" s="92"/>
      <c r="Z182" s="92"/>
      <c r="AA182" s="33"/>
      <c r="AB182" s="92"/>
      <c r="AC182" s="92"/>
      <c r="AD182" s="33"/>
      <c r="AE182" s="232"/>
      <c r="AF182" s="232"/>
      <c r="AG182" s="232"/>
      <c r="AH182" s="232"/>
      <c r="AI182" s="232"/>
      <c r="AJ182" s="232"/>
      <c r="AK182" s="232"/>
      <c r="AL182" s="232"/>
      <c r="AM182" s="232"/>
      <c r="AN182" s="232"/>
      <c r="AO182" s="232"/>
      <c r="AP182" s="232"/>
      <c r="AQ182" s="232"/>
      <c r="AR182" s="232"/>
      <c r="AS182" s="232"/>
      <c r="AT182" s="232"/>
      <c r="AU182" s="232"/>
      <c r="AV182" s="232"/>
      <c r="AW182" s="232"/>
      <c r="AX182" s="232"/>
      <c r="AY182" s="232"/>
      <c r="AZ182" s="232"/>
    </row>
    <row r="183" spans="1:52" s="18" customFormat="1">
      <c r="A183" s="164"/>
      <c r="B183" s="184"/>
      <c r="C183" s="165"/>
      <c r="D183" s="184"/>
      <c r="E183" s="184"/>
      <c r="F183" s="165"/>
      <c r="G183" s="186"/>
      <c r="H183" s="186"/>
      <c r="I183" s="165"/>
      <c r="J183" s="33"/>
      <c r="K183" s="33"/>
      <c r="L183" s="33"/>
      <c r="M183" s="33"/>
      <c r="N183" s="231"/>
      <c r="O183" s="33"/>
      <c r="P183" s="33"/>
      <c r="Q183" s="33"/>
      <c r="R183" s="8"/>
      <c r="S183" s="33"/>
      <c r="T183" s="33"/>
      <c r="U183" s="33"/>
      <c r="V183" s="33"/>
      <c r="W183" s="33"/>
      <c r="X183" s="33"/>
      <c r="Y183" s="33"/>
      <c r="Z183" s="33"/>
      <c r="AA183" s="33"/>
      <c r="AB183" s="8"/>
      <c r="AC183" s="8"/>
      <c r="AD183" s="8"/>
      <c r="AE183" s="232"/>
      <c r="AF183" s="232"/>
      <c r="AG183" s="232"/>
      <c r="AH183" s="232"/>
      <c r="AI183" s="232"/>
      <c r="AJ183" s="232"/>
      <c r="AK183" s="232"/>
      <c r="AL183" s="232"/>
      <c r="AM183" s="232"/>
      <c r="AN183" s="232"/>
      <c r="AO183" s="232"/>
      <c r="AP183" s="232"/>
      <c r="AQ183" s="232"/>
      <c r="AR183" s="232"/>
      <c r="AS183" s="232"/>
      <c r="AT183" s="232"/>
      <c r="AU183" s="232"/>
      <c r="AV183" s="232"/>
      <c r="AW183" s="232"/>
      <c r="AX183" s="232"/>
      <c r="AY183" s="232"/>
      <c r="AZ183" s="232"/>
    </row>
    <row r="184" spans="1:52" s="18" customFormat="1">
      <c r="A184" s="164"/>
      <c r="B184" s="184"/>
      <c r="C184" s="165"/>
      <c r="D184" s="184"/>
      <c r="E184" s="184"/>
      <c r="F184" s="165"/>
      <c r="G184" s="186"/>
      <c r="H184" s="186"/>
      <c r="I184" s="165"/>
      <c r="J184" s="33"/>
      <c r="K184" s="33"/>
      <c r="L184" s="33"/>
      <c r="M184" s="33"/>
      <c r="N184" s="231"/>
      <c r="O184" s="33"/>
      <c r="P184" s="33"/>
      <c r="Q184" s="33"/>
      <c r="R184" s="8"/>
      <c r="S184" s="33"/>
      <c r="T184" s="33"/>
      <c r="U184" s="33"/>
      <c r="V184" s="33"/>
      <c r="W184" s="33"/>
      <c r="X184" s="33"/>
      <c r="Y184" s="33"/>
      <c r="Z184" s="33"/>
      <c r="AA184" s="33"/>
      <c r="AB184" s="8"/>
      <c r="AC184" s="8"/>
      <c r="AD184" s="8"/>
      <c r="AE184" s="232"/>
      <c r="AF184" s="232"/>
      <c r="AG184" s="232"/>
      <c r="AH184" s="232"/>
      <c r="AI184" s="232"/>
      <c r="AJ184" s="232"/>
      <c r="AK184" s="232"/>
      <c r="AL184" s="232"/>
      <c r="AM184" s="232"/>
      <c r="AN184" s="232"/>
      <c r="AO184" s="232"/>
      <c r="AP184" s="232"/>
      <c r="AQ184" s="232"/>
      <c r="AR184" s="232"/>
      <c r="AS184" s="232"/>
      <c r="AT184" s="232"/>
      <c r="AU184" s="232"/>
      <c r="AV184" s="232"/>
      <c r="AW184" s="232"/>
      <c r="AX184" s="232"/>
      <c r="AY184" s="232"/>
      <c r="AZ184" s="232"/>
    </row>
    <row r="185" spans="1:52" s="18" customFormat="1">
      <c r="A185" s="164"/>
      <c r="B185" s="184"/>
      <c r="C185" s="165"/>
      <c r="D185" s="184"/>
      <c r="E185" s="184"/>
      <c r="F185" s="165"/>
      <c r="G185" s="186"/>
      <c r="H185" s="186"/>
      <c r="I185" s="165"/>
      <c r="J185" s="33"/>
      <c r="K185" s="33"/>
      <c r="L185" s="92"/>
      <c r="M185" s="33"/>
      <c r="N185" s="231"/>
      <c r="O185" s="33"/>
      <c r="P185" s="33"/>
      <c r="Q185" s="33"/>
      <c r="R185" s="8"/>
      <c r="S185" s="33"/>
      <c r="T185" s="33"/>
      <c r="U185" s="33"/>
      <c r="V185" s="33"/>
      <c r="W185" s="33"/>
      <c r="X185" s="33"/>
      <c r="Y185" s="33"/>
      <c r="Z185" s="33"/>
      <c r="AA185" s="33"/>
      <c r="AB185" s="273"/>
      <c r="AC185" s="273"/>
      <c r="AD185" s="273"/>
      <c r="AE185" s="232"/>
      <c r="AF185" s="232"/>
      <c r="AG185" s="232"/>
      <c r="AH185" s="232"/>
      <c r="AI185" s="232"/>
      <c r="AJ185" s="232"/>
      <c r="AK185" s="232"/>
      <c r="AL185" s="232"/>
      <c r="AM185" s="232"/>
      <c r="AN185" s="232"/>
      <c r="AO185" s="232"/>
      <c r="AP185" s="232"/>
      <c r="AQ185" s="232"/>
      <c r="AR185" s="232"/>
      <c r="AS185" s="232"/>
      <c r="AT185" s="232"/>
      <c r="AU185" s="232"/>
      <c r="AV185" s="232"/>
      <c r="AW185" s="232"/>
      <c r="AX185" s="232"/>
      <c r="AY185" s="232"/>
      <c r="AZ185" s="232"/>
    </row>
    <row r="186" spans="1:52" s="18" customFormat="1">
      <c r="A186" s="164"/>
      <c r="B186" s="184"/>
      <c r="C186" s="165"/>
      <c r="D186" s="184"/>
      <c r="E186" s="184"/>
      <c r="F186" s="165"/>
      <c r="G186" s="186"/>
      <c r="H186" s="186"/>
      <c r="I186" s="165"/>
      <c r="J186" s="33"/>
      <c r="K186" s="33"/>
      <c r="L186" s="33"/>
      <c r="M186" s="33"/>
      <c r="N186" s="231"/>
      <c r="O186" s="33"/>
      <c r="P186" s="33"/>
      <c r="Q186" s="33"/>
      <c r="R186" s="8"/>
      <c r="S186" s="33"/>
      <c r="T186" s="33"/>
      <c r="U186" s="33"/>
      <c r="V186" s="33"/>
      <c r="W186" s="33"/>
      <c r="X186" s="33"/>
      <c r="Y186" s="33"/>
      <c r="Z186" s="33"/>
      <c r="AA186" s="33"/>
      <c r="AB186" s="273"/>
      <c r="AC186" s="273"/>
      <c r="AD186" s="273"/>
      <c r="AE186" s="232"/>
      <c r="AF186" s="232"/>
      <c r="AG186" s="232"/>
      <c r="AH186" s="232"/>
      <c r="AI186" s="232"/>
      <c r="AJ186" s="232"/>
      <c r="AK186" s="232"/>
      <c r="AL186" s="232"/>
      <c r="AM186" s="232"/>
      <c r="AN186" s="232"/>
      <c r="AO186" s="232"/>
      <c r="AP186" s="232"/>
      <c r="AQ186" s="232"/>
      <c r="AR186" s="232"/>
      <c r="AS186" s="232"/>
      <c r="AT186" s="232"/>
      <c r="AU186" s="232"/>
      <c r="AV186" s="232"/>
      <c r="AW186" s="232"/>
      <c r="AX186" s="232"/>
      <c r="AY186" s="232"/>
      <c r="AZ186" s="232"/>
    </row>
    <row r="187" spans="1:52" s="18" customFormat="1">
      <c r="A187" s="164"/>
      <c r="B187" s="184"/>
      <c r="C187" s="165"/>
      <c r="D187" s="184"/>
      <c r="E187" s="184"/>
      <c r="F187" s="165"/>
      <c r="G187" s="186"/>
      <c r="H187" s="186"/>
      <c r="I187" s="165"/>
      <c r="J187" s="33"/>
      <c r="K187" s="33"/>
      <c r="L187" s="92"/>
      <c r="M187" s="33"/>
      <c r="N187" s="231"/>
      <c r="O187" s="33"/>
      <c r="P187" s="33"/>
      <c r="Q187" s="33"/>
      <c r="R187" s="8"/>
      <c r="S187" s="33"/>
      <c r="T187" s="33"/>
      <c r="U187" s="33"/>
      <c r="V187" s="33"/>
      <c r="W187" s="33"/>
      <c r="X187" s="33"/>
      <c r="Y187" s="33"/>
      <c r="Z187" s="33"/>
      <c r="AA187" s="33"/>
      <c r="AB187" s="8"/>
      <c r="AC187" s="8"/>
      <c r="AD187" s="8"/>
      <c r="AE187" s="232"/>
      <c r="AF187" s="232"/>
      <c r="AG187" s="232"/>
      <c r="AH187" s="232"/>
      <c r="AI187" s="232"/>
      <c r="AJ187" s="232"/>
      <c r="AK187" s="232"/>
      <c r="AL187" s="232"/>
      <c r="AM187" s="232"/>
      <c r="AN187" s="232"/>
      <c r="AO187" s="232"/>
      <c r="AP187" s="232"/>
      <c r="AQ187" s="232"/>
      <c r="AR187" s="232"/>
      <c r="AS187" s="232"/>
      <c r="AT187" s="232"/>
      <c r="AU187" s="232"/>
      <c r="AV187" s="232"/>
      <c r="AW187" s="232"/>
      <c r="AX187" s="232"/>
      <c r="AY187" s="232"/>
      <c r="AZ187" s="232"/>
    </row>
    <row r="188" spans="1:52" s="18" customFormat="1">
      <c r="A188" s="164"/>
      <c r="B188" s="184"/>
      <c r="C188" s="165"/>
      <c r="D188" s="184"/>
      <c r="E188" s="184"/>
      <c r="F188" s="165"/>
      <c r="G188" s="186"/>
      <c r="H188" s="186"/>
      <c r="I188" s="165"/>
      <c r="J188" s="33"/>
      <c r="K188" s="33"/>
      <c r="L188" s="92"/>
      <c r="M188" s="33"/>
      <c r="N188" s="231"/>
      <c r="O188" s="33"/>
      <c r="P188" s="33"/>
      <c r="Q188" s="33"/>
      <c r="R188" s="8"/>
      <c r="S188" s="33"/>
      <c r="T188" s="33"/>
      <c r="U188" s="33"/>
      <c r="V188" s="33"/>
      <c r="W188" s="33"/>
      <c r="X188" s="33"/>
      <c r="Y188" s="33"/>
      <c r="Z188" s="33"/>
      <c r="AA188" s="33"/>
      <c r="AB188" s="33"/>
      <c r="AC188" s="33"/>
      <c r="AD188" s="33"/>
      <c r="AE188" s="232"/>
      <c r="AF188" s="232"/>
      <c r="AG188" s="232"/>
      <c r="AH188" s="232"/>
      <c r="AI188" s="232"/>
      <c r="AJ188" s="232"/>
      <c r="AK188" s="232"/>
      <c r="AL188" s="232"/>
      <c r="AM188" s="232"/>
      <c r="AN188" s="232"/>
      <c r="AO188" s="232"/>
      <c r="AP188" s="232"/>
      <c r="AQ188" s="232"/>
      <c r="AR188" s="232"/>
      <c r="AS188" s="232"/>
      <c r="AT188" s="232"/>
      <c r="AU188" s="232"/>
      <c r="AV188" s="232"/>
      <c r="AW188" s="232"/>
      <c r="AX188" s="232"/>
      <c r="AY188" s="232"/>
      <c r="AZ188" s="232"/>
    </row>
    <row r="189" spans="1:52" s="18" customFormat="1">
      <c r="A189" s="164"/>
      <c r="B189" s="184"/>
      <c r="C189" s="165"/>
      <c r="D189" s="184"/>
      <c r="E189" s="184"/>
      <c r="F189" s="165"/>
      <c r="G189" s="186"/>
      <c r="H189" s="186"/>
      <c r="I189" s="165"/>
      <c r="J189" s="33"/>
      <c r="K189" s="33"/>
      <c r="L189" s="92"/>
      <c r="M189" s="33"/>
      <c r="N189" s="231"/>
      <c r="O189" s="33"/>
      <c r="P189" s="33"/>
      <c r="Q189" s="33"/>
      <c r="R189" s="33"/>
      <c r="S189" s="33"/>
      <c r="T189" s="33"/>
      <c r="U189" s="33"/>
      <c r="V189" s="33"/>
      <c r="W189" s="33"/>
      <c r="X189" s="33"/>
      <c r="Y189" s="33"/>
      <c r="Z189" s="33"/>
      <c r="AA189" s="33"/>
      <c r="AB189" s="33"/>
      <c r="AC189" s="33"/>
      <c r="AD189" s="33"/>
      <c r="AE189" s="232"/>
      <c r="AF189" s="232"/>
      <c r="AG189" s="232"/>
      <c r="AH189" s="232"/>
      <c r="AI189" s="232"/>
      <c r="AJ189" s="232"/>
      <c r="AK189" s="232"/>
      <c r="AL189" s="232"/>
      <c r="AM189" s="232"/>
      <c r="AN189" s="232"/>
      <c r="AO189" s="232"/>
      <c r="AP189" s="232"/>
      <c r="AQ189" s="232"/>
      <c r="AR189" s="232"/>
      <c r="AS189" s="232"/>
      <c r="AT189" s="232"/>
      <c r="AU189" s="232"/>
      <c r="AV189" s="232"/>
      <c r="AW189" s="232"/>
      <c r="AX189" s="232"/>
      <c r="AY189" s="232"/>
      <c r="AZ189" s="232"/>
    </row>
    <row r="190" spans="1:52" s="18" customFormat="1">
      <c r="A190" s="164"/>
      <c r="B190" s="184"/>
      <c r="C190" s="165"/>
      <c r="D190" s="184"/>
      <c r="E190" s="184"/>
      <c r="F190" s="165"/>
      <c r="G190" s="186"/>
      <c r="H190" s="186"/>
      <c r="I190" s="165"/>
      <c r="J190" s="33"/>
      <c r="K190" s="33"/>
      <c r="L190" s="92"/>
      <c r="M190" s="33"/>
      <c r="N190" s="231"/>
      <c r="O190" s="33"/>
      <c r="P190" s="33"/>
      <c r="Q190" s="33"/>
      <c r="R190" s="33"/>
      <c r="S190" s="33"/>
      <c r="T190" s="33"/>
      <c r="U190" s="33"/>
      <c r="V190" s="33"/>
      <c r="W190" s="33"/>
      <c r="X190" s="33"/>
      <c r="Y190" s="33"/>
      <c r="Z190" s="33"/>
      <c r="AA190" s="33"/>
      <c r="AB190" s="33"/>
      <c r="AC190" s="33"/>
      <c r="AD190" s="33"/>
      <c r="AE190" s="232"/>
      <c r="AF190" s="232"/>
      <c r="AG190" s="232"/>
      <c r="AH190" s="232"/>
      <c r="AI190" s="232"/>
      <c r="AJ190" s="232"/>
      <c r="AK190" s="232"/>
      <c r="AL190" s="232"/>
      <c r="AM190" s="232"/>
      <c r="AN190" s="232"/>
      <c r="AO190" s="232"/>
      <c r="AP190" s="232"/>
      <c r="AQ190" s="232"/>
      <c r="AR190" s="232"/>
      <c r="AS190" s="232"/>
      <c r="AT190" s="232"/>
      <c r="AU190" s="232"/>
      <c r="AV190" s="232"/>
      <c r="AW190" s="232"/>
      <c r="AX190" s="232"/>
      <c r="AY190" s="232"/>
      <c r="AZ190" s="232"/>
    </row>
    <row r="191" spans="1:52" s="18" customFormat="1">
      <c r="A191" s="164"/>
      <c r="B191" s="184"/>
      <c r="C191" s="165"/>
      <c r="D191" s="184"/>
      <c r="E191" s="184"/>
      <c r="F191" s="165"/>
      <c r="G191" s="186"/>
      <c r="H191" s="186"/>
      <c r="I191" s="165"/>
      <c r="J191" s="33"/>
      <c r="K191" s="92"/>
      <c r="L191" s="92"/>
      <c r="M191" s="92"/>
      <c r="N191" s="231"/>
      <c r="O191" s="92"/>
      <c r="P191" s="92"/>
      <c r="Q191" s="92"/>
      <c r="R191" s="17"/>
      <c r="S191" s="92"/>
      <c r="T191" s="92"/>
      <c r="U191" s="92"/>
      <c r="V191" s="92"/>
      <c r="W191" s="92"/>
      <c r="X191" s="92"/>
      <c r="Y191" s="92"/>
      <c r="Z191" s="92"/>
      <c r="AA191" s="33"/>
      <c r="AB191" s="92"/>
      <c r="AC191" s="92"/>
      <c r="AD191" s="92"/>
      <c r="AE191" s="232"/>
      <c r="AF191" s="232"/>
      <c r="AG191" s="232"/>
      <c r="AH191" s="232"/>
      <c r="AI191" s="232"/>
      <c r="AJ191" s="232"/>
      <c r="AK191" s="232"/>
      <c r="AL191" s="232"/>
      <c r="AM191" s="232"/>
      <c r="AN191" s="232"/>
      <c r="AO191" s="232"/>
      <c r="AP191" s="232"/>
      <c r="AQ191" s="232"/>
      <c r="AR191" s="232"/>
      <c r="AS191" s="232"/>
      <c r="AT191" s="232"/>
      <c r="AU191" s="232"/>
      <c r="AV191" s="232"/>
      <c r="AW191" s="232"/>
      <c r="AX191" s="232"/>
      <c r="AY191" s="232"/>
      <c r="AZ191" s="232"/>
    </row>
    <row r="192" spans="1:52" s="18" customFormat="1">
      <c r="A192" s="164"/>
      <c r="B192" s="184"/>
      <c r="C192" s="165"/>
      <c r="D192" s="184"/>
      <c r="E192" s="184"/>
      <c r="F192" s="165"/>
      <c r="G192" s="186"/>
      <c r="H192" s="186"/>
      <c r="I192" s="165"/>
      <c r="J192" s="33"/>
      <c r="K192" s="92"/>
      <c r="L192" s="92"/>
      <c r="M192" s="92"/>
      <c r="N192" s="231"/>
      <c r="O192" s="33"/>
      <c r="P192" s="92"/>
      <c r="Q192" s="92"/>
      <c r="R192" s="17"/>
      <c r="S192" s="33"/>
      <c r="T192" s="33"/>
      <c r="U192" s="33"/>
      <c r="V192" s="92"/>
      <c r="W192" s="92"/>
      <c r="X192" s="92"/>
      <c r="Y192" s="92"/>
      <c r="Z192" s="92"/>
      <c r="AA192" s="33"/>
      <c r="AB192" s="92"/>
      <c r="AC192" s="92"/>
      <c r="AD192" s="92"/>
      <c r="AE192" s="232"/>
      <c r="AF192" s="232"/>
      <c r="AG192" s="232"/>
      <c r="AH192" s="232"/>
      <c r="AI192" s="232"/>
      <c r="AJ192" s="232"/>
      <c r="AK192" s="232"/>
      <c r="AL192" s="232"/>
      <c r="AM192" s="232"/>
      <c r="AN192" s="232"/>
      <c r="AO192" s="232"/>
      <c r="AP192" s="232"/>
      <c r="AQ192" s="232"/>
      <c r="AR192" s="232"/>
      <c r="AS192" s="232"/>
      <c r="AT192" s="232"/>
      <c r="AU192" s="232"/>
      <c r="AV192" s="232"/>
      <c r="AW192" s="232"/>
      <c r="AX192" s="232"/>
      <c r="AY192" s="232"/>
      <c r="AZ192" s="232"/>
    </row>
    <row r="193" spans="1:52" s="18" customFormat="1">
      <c r="A193" s="164"/>
      <c r="B193" s="184"/>
      <c r="C193" s="165"/>
      <c r="D193" s="184"/>
      <c r="E193" s="184"/>
      <c r="F193" s="165"/>
      <c r="G193" s="186"/>
      <c r="H193" s="186"/>
      <c r="I193" s="165"/>
      <c r="J193" s="33"/>
      <c r="K193" s="92"/>
      <c r="L193" s="92"/>
      <c r="M193" s="92"/>
      <c r="N193" s="231"/>
      <c r="O193" s="33"/>
      <c r="P193" s="92"/>
      <c r="Q193" s="92"/>
      <c r="R193" s="17"/>
      <c r="S193" s="33"/>
      <c r="T193" s="33"/>
      <c r="U193" s="33"/>
      <c r="V193" s="92"/>
      <c r="W193" s="92"/>
      <c r="X193" s="92"/>
      <c r="Y193" s="92"/>
      <c r="Z193" s="92"/>
      <c r="AA193" s="33"/>
      <c r="AB193" s="273"/>
      <c r="AC193" s="273"/>
      <c r="AD193" s="273"/>
      <c r="AE193" s="232"/>
      <c r="AF193" s="232"/>
      <c r="AG193" s="232"/>
      <c r="AH193" s="232"/>
      <c r="AI193" s="232"/>
      <c r="AJ193" s="232"/>
      <c r="AK193" s="232"/>
      <c r="AL193" s="232"/>
      <c r="AM193" s="232"/>
      <c r="AN193" s="232"/>
      <c r="AO193" s="232"/>
      <c r="AP193" s="232"/>
      <c r="AQ193" s="232"/>
      <c r="AR193" s="232"/>
      <c r="AS193" s="232"/>
      <c r="AT193" s="232"/>
      <c r="AU193" s="232"/>
      <c r="AV193" s="232"/>
      <c r="AW193" s="232"/>
      <c r="AX193" s="232"/>
      <c r="AY193" s="232"/>
      <c r="AZ193" s="232"/>
    </row>
    <row r="194" spans="1:52" s="18" customFormat="1">
      <c r="A194" s="164"/>
      <c r="B194" s="184"/>
      <c r="C194" s="165"/>
      <c r="D194" s="184"/>
      <c r="E194" s="184"/>
      <c r="F194" s="165"/>
      <c r="G194" s="186"/>
      <c r="H194" s="186"/>
      <c r="I194" s="165"/>
      <c r="J194" s="33"/>
      <c r="K194" s="92"/>
      <c r="L194" s="92"/>
      <c r="M194" s="92"/>
      <c r="N194" s="231"/>
      <c r="O194" s="33"/>
      <c r="P194" s="92"/>
      <c r="Q194" s="92"/>
      <c r="R194" s="17"/>
      <c r="S194" s="33"/>
      <c r="T194" s="33"/>
      <c r="U194" s="33"/>
      <c r="V194" s="92"/>
      <c r="W194" s="92"/>
      <c r="X194" s="92"/>
      <c r="Y194" s="92"/>
      <c r="Z194" s="92"/>
      <c r="AA194" s="33"/>
      <c r="AB194" s="273"/>
      <c r="AC194" s="273"/>
      <c r="AD194" s="273"/>
      <c r="AE194" s="232"/>
      <c r="AF194" s="232"/>
      <c r="AG194" s="232"/>
      <c r="AH194" s="232"/>
      <c r="AI194" s="232"/>
      <c r="AJ194" s="232"/>
      <c r="AK194" s="232"/>
      <c r="AL194" s="232"/>
      <c r="AM194" s="232"/>
      <c r="AN194" s="232"/>
      <c r="AO194" s="232"/>
      <c r="AP194" s="232"/>
      <c r="AQ194" s="232"/>
      <c r="AR194" s="232"/>
      <c r="AS194" s="232"/>
      <c r="AT194" s="232"/>
      <c r="AU194" s="232"/>
      <c r="AV194" s="232"/>
      <c r="AW194" s="232"/>
      <c r="AX194" s="232"/>
      <c r="AY194" s="232"/>
      <c r="AZ194" s="232"/>
    </row>
    <row r="195" spans="1:52" s="18" customFormat="1">
      <c r="A195" s="164"/>
      <c r="B195" s="184"/>
      <c r="C195" s="165"/>
      <c r="D195" s="184"/>
      <c r="E195" s="184"/>
      <c r="F195" s="165"/>
      <c r="G195" s="186"/>
      <c r="H195" s="186"/>
      <c r="I195" s="165"/>
      <c r="J195" s="33"/>
      <c r="K195" s="92"/>
      <c r="L195" s="92"/>
      <c r="M195" s="92"/>
      <c r="N195" s="231"/>
      <c r="O195" s="33"/>
      <c r="P195" s="92"/>
      <c r="Q195" s="92"/>
      <c r="R195" s="17"/>
      <c r="S195" s="33"/>
      <c r="T195" s="33"/>
      <c r="U195" s="33"/>
      <c r="V195" s="92"/>
      <c r="W195" s="92"/>
      <c r="X195" s="92"/>
      <c r="Y195" s="92"/>
      <c r="Z195" s="92"/>
      <c r="AA195" s="33"/>
      <c r="AB195" s="92"/>
      <c r="AC195" s="92"/>
      <c r="AD195" s="33"/>
      <c r="AE195" s="232"/>
      <c r="AF195" s="232"/>
      <c r="AG195" s="232"/>
      <c r="AH195" s="232"/>
      <c r="AI195" s="232"/>
      <c r="AJ195" s="232"/>
      <c r="AK195" s="232"/>
      <c r="AL195" s="232"/>
      <c r="AM195" s="232"/>
      <c r="AN195" s="232"/>
      <c r="AO195" s="232"/>
      <c r="AP195" s="232"/>
      <c r="AQ195" s="232"/>
      <c r="AR195" s="232"/>
      <c r="AS195" s="232"/>
      <c r="AT195" s="232"/>
      <c r="AU195" s="232"/>
      <c r="AV195" s="232"/>
      <c r="AW195" s="232"/>
      <c r="AX195" s="232"/>
      <c r="AY195" s="232"/>
      <c r="AZ195" s="232"/>
    </row>
    <row r="196" spans="1:52" s="18" customFormat="1">
      <c r="A196" s="164"/>
      <c r="B196" s="184"/>
      <c r="C196" s="165"/>
      <c r="D196" s="184"/>
      <c r="E196" s="184"/>
      <c r="F196" s="165"/>
      <c r="G196" s="186"/>
      <c r="H196" s="186"/>
      <c r="I196" s="165"/>
      <c r="J196" s="92"/>
      <c r="K196" s="92"/>
      <c r="L196" s="92"/>
      <c r="M196" s="92"/>
      <c r="N196" s="231"/>
      <c r="O196" s="92"/>
      <c r="P196" s="92"/>
      <c r="Q196" s="92"/>
      <c r="R196" s="92"/>
      <c r="S196" s="92"/>
      <c r="T196" s="92"/>
      <c r="U196" s="92"/>
      <c r="V196" s="92"/>
      <c r="W196" s="92"/>
      <c r="X196" s="92"/>
      <c r="Y196" s="92"/>
      <c r="Z196" s="92"/>
      <c r="AA196" s="33"/>
      <c r="AB196" s="17"/>
      <c r="AC196" s="17"/>
      <c r="AD196" s="17"/>
      <c r="AE196" s="232"/>
      <c r="AF196" s="232"/>
      <c r="AG196" s="232"/>
      <c r="AH196" s="232"/>
      <c r="AI196" s="232"/>
      <c r="AJ196" s="232"/>
      <c r="AK196" s="232"/>
      <c r="AL196" s="232"/>
      <c r="AM196" s="232"/>
      <c r="AN196" s="232"/>
      <c r="AO196" s="232"/>
      <c r="AP196" s="232"/>
      <c r="AQ196" s="232"/>
      <c r="AR196" s="232"/>
      <c r="AS196" s="232"/>
      <c r="AT196" s="232"/>
      <c r="AU196" s="232"/>
      <c r="AV196" s="232"/>
      <c r="AW196" s="232"/>
      <c r="AX196" s="232"/>
      <c r="AY196" s="232"/>
      <c r="AZ196" s="232"/>
    </row>
    <row r="197" spans="1:52" s="18" customFormat="1">
      <c r="A197" s="164"/>
      <c r="B197" s="184"/>
      <c r="C197" s="165"/>
      <c r="D197" s="184"/>
      <c r="E197" s="184"/>
      <c r="F197" s="165"/>
      <c r="G197" s="186"/>
      <c r="H197" s="186"/>
      <c r="I197" s="165"/>
      <c r="J197" s="92"/>
      <c r="K197" s="92"/>
      <c r="L197" s="92"/>
      <c r="M197" s="92"/>
      <c r="N197" s="231"/>
      <c r="O197" s="92"/>
      <c r="P197" s="92"/>
      <c r="Q197" s="92"/>
      <c r="R197" s="17"/>
      <c r="S197" s="92"/>
      <c r="T197" s="92"/>
      <c r="U197" s="92"/>
      <c r="V197" s="92"/>
      <c r="W197" s="92"/>
      <c r="X197" s="92"/>
      <c r="Y197" s="92"/>
      <c r="Z197" s="92"/>
      <c r="AA197" s="33"/>
      <c r="AB197" s="273"/>
      <c r="AC197" s="273"/>
      <c r="AD197" s="273"/>
      <c r="AE197" s="232"/>
      <c r="AF197" s="232"/>
      <c r="AG197" s="232"/>
      <c r="AH197" s="232"/>
      <c r="AI197" s="232"/>
      <c r="AJ197" s="232"/>
      <c r="AK197" s="232"/>
      <c r="AL197" s="232"/>
      <c r="AM197" s="232"/>
      <c r="AN197" s="232"/>
      <c r="AO197" s="232"/>
      <c r="AP197" s="232"/>
      <c r="AQ197" s="232"/>
      <c r="AR197" s="232"/>
      <c r="AS197" s="232"/>
      <c r="AT197" s="232"/>
      <c r="AU197" s="232"/>
      <c r="AV197" s="232"/>
      <c r="AW197" s="232"/>
      <c r="AX197" s="232"/>
      <c r="AY197" s="232"/>
      <c r="AZ197" s="232"/>
    </row>
    <row r="198" spans="1:52" s="18" customFormat="1">
      <c r="A198" s="164"/>
      <c r="B198" s="184"/>
      <c r="C198" s="165"/>
      <c r="D198" s="184"/>
      <c r="E198" s="184"/>
      <c r="F198" s="165"/>
      <c r="G198" s="186"/>
      <c r="H198" s="186"/>
      <c r="I198" s="165"/>
      <c r="J198" s="33"/>
      <c r="K198" s="92"/>
      <c r="L198" s="92"/>
      <c r="M198" s="92"/>
      <c r="N198" s="231"/>
      <c r="O198" s="33"/>
      <c r="P198" s="92"/>
      <c r="Q198" s="92"/>
      <c r="R198" s="17"/>
      <c r="S198" s="33"/>
      <c r="T198" s="33"/>
      <c r="U198" s="33"/>
      <c r="V198" s="92"/>
      <c r="W198" s="92"/>
      <c r="X198" s="92"/>
      <c r="Y198" s="92"/>
      <c r="Z198" s="92"/>
      <c r="AA198" s="33"/>
      <c r="AB198" s="273"/>
      <c r="AC198" s="273"/>
      <c r="AD198" s="273"/>
      <c r="AE198" s="232"/>
      <c r="AF198" s="232"/>
      <c r="AG198" s="232"/>
      <c r="AH198" s="232"/>
      <c r="AI198" s="232"/>
      <c r="AJ198" s="232"/>
      <c r="AK198" s="232"/>
      <c r="AL198" s="232"/>
      <c r="AM198" s="232"/>
      <c r="AN198" s="232"/>
      <c r="AO198" s="232"/>
      <c r="AP198" s="232"/>
      <c r="AQ198" s="232"/>
      <c r="AR198" s="232"/>
      <c r="AS198" s="232"/>
      <c r="AT198" s="232"/>
      <c r="AU198" s="232"/>
      <c r="AV198" s="232"/>
      <c r="AW198" s="232"/>
      <c r="AX198" s="232"/>
      <c r="AY198" s="232"/>
      <c r="AZ198" s="232"/>
    </row>
    <row r="199" spans="1:52" s="18" customFormat="1">
      <c r="A199" s="164"/>
      <c r="B199" s="184"/>
      <c r="C199" s="165"/>
      <c r="D199" s="184"/>
      <c r="E199" s="184"/>
      <c r="F199" s="165"/>
      <c r="G199" s="186"/>
      <c r="H199" s="186"/>
      <c r="I199" s="165"/>
      <c r="J199" s="33"/>
      <c r="K199" s="92"/>
      <c r="L199" s="33"/>
      <c r="M199" s="33"/>
      <c r="N199" s="231"/>
      <c r="O199" s="33"/>
      <c r="P199" s="92"/>
      <c r="Q199" s="33"/>
      <c r="R199" s="8"/>
      <c r="S199" s="33"/>
      <c r="T199" s="33"/>
      <c r="U199" s="33"/>
      <c r="V199" s="33"/>
      <c r="W199" s="33"/>
      <c r="X199" s="33"/>
      <c r="Y199" s="33"/>
      <c r="Z199" s="33"/>
      <c r="AA199" s="33"/>
      <c r="AB199" s="8"/>
      <c r="AC199" s="8"/>
      <c r="AD199" s="8"/>
      <c r="AE199" s="232"/>
      <c r="AF199" s="232"/>
      <c r="AG199" s="232"/>
      <c r="AH199" s="232"/>
      <c r="AI199" s="232"/>
      <c r="AJ199" s="232"/>
      <c r="AK199" s="232"/>
      <c r="AL199" s="232"/>
      <c r="AM199" s="232"/>
      <c r="AN199" s="232"/>
      <c r="AO199" s="232"/>
      <c r="AP199" s="232"/>
      <c r="AQ199" s="232"/>
      <c r="AR199" s="232"/>
      <c r="AS199" s="232"/>
      <c r="AT199" s="232"/>
      <c r="AU199" s="232"/>
      <c r="AV199" s="232"/>
      <c r="AW199" s="232"/>
      <c r="AX199" s="232"/>
      <c r="AY199" s="232"/>
      <c r="AZ199" s="232"/>
    </row>
    <row r="200" spans="1:52" s="18" customFormat="1">
      <c r="A200" s="164"/>
      <c r="B200" s="184"/>
      <c r="C200" s="165"/>
      <c r="D200" s="184"/>
      <c r="E200" s="184"/>
      <c r="F200" s="165"/>
      <c r="G200" s="186"/>
      <c r="H200" s="186"/>
      <c r="I200" s="165"/>
      <c r="J200" s="33"/>
      <c r="K200" s="92"/>
      <c r="L200" s="33"/>
      <c r="M200" s="33"/>
      <c r="N200" s="231"/>
      <c r="O200" s="33"/>
      <c r="P200" s="92"/>
      <c r="Q200" s="33"/>
      <c r="R200" s="8"/>
      <c r="S200" s="33"/>
      <c r="T200" s="33"/>
      <c r="U200" s="33"/>
      <c r="V200" s="33"/>
      <c r="W200" s="33"/>
      <c r="X200" s="33"/>
      <c r="Y200" s="33"/>
      <c r="Z200" s="33"/>
      <c r="AA200" s="33"/>
      <c r="AB200" s="273"/>
      <c r="AC200" s="273"/>
      <c r="AD200" s="273"/>
      <c r="AE200" s="232"/>
      <c r="AF200" s="232"/>
      <c r="AG200" s="232"/>
      <c r="AH200" s="232"/>
      <c r="AI200" s="232"/>
      <c r="AJ200" s="232"/>
      <c r="AK200" s="232"/>
      <c r="AL200" s="232"/>
      <c r="AM200" s="232"/>
      <c r="AN200" s="232"/>
      <c r="AO200" s="232"/>
      <c r="AP200" s="232"/>
      <c r="AQ200" s="232"/>
      <c r="AR200" s="232"/>
      <c r="AS200" s="232"/>
      <c r="AT200" s="232"/>
      <c r="AU200" s="232"/>
      <c r="AV200" s="232"/>
      <c r="AW200" s="232"/>
      <c r="AX200" s="232"/>
      <c r="AY200" s="232"/>
      <c r="AZ200" s="232"/>
    </row>
    <row r="201" spans="1:52" s="18" customFormat="1">
      <c r="A201" s="164"/>
      <c r="B201" s="184"/>
      <c r="C201" s="165"/>
      <c r="D201" s="184"/>
      <c r="E201" s="184"/>
      <c r="F201" s="165"/>
      <c r="G201" s="186"/>
      <c r="H201" s="186"/>
      <c r="I201" s="165"/>
      <c r="J201" s="33"/>
      <c r="K201" s="92"/>
      <c r="L201" s="33"/>
      <c r="M201" s="33"/>
      <c r="N201" s="231"/>
      <c r="O201" s="33"/>
      <c r="P201" s="92"/>
      <c r="Q201" s="33"/>
      <c r="R201" s="8"/>
      <c r="S201" s="33"/>
      <c r="T201" s="33"/>
      <c r="U201" s="33"/>
      <c r="V201" s="33"/>
      <c r="W201" s="33"/>
      <c r="X201" s="33"/>
      <c r="Y201" s="33"/>
      <c r="Z201" s="33"/>
      <c r="AA201" s="33"/>
      <c r="AB201" s="8"/>
      <c r="AC201" s="8"/>
      <c r="AD201" s="8"/>
      <c r="AE201" s="232"/>
      <c r="AF201" s="232"/>
      <c r="AG201" s="232"/>
      <c r="AH201" s="232"/>
      <c r="AI201" s="232"/>
      <c r="AJ201" s="232"/>
      <c r="AK201" s="232"/>
      <c r="AL201" s="232"/>
      <c r="AM201" s="232"/>
      <c r="AN201" s="232"/>
      <c r="AO201" s="232"/>
      <c r="AP201" s="232"/>
      <c r="AQ201" s="232"/>
      <c r="AR201" s="232"/>
      <c r="AS201" s="232"/>
      <c r="AT201" s="232"/>
      <c r="AU201" s="232"/>
      <c r="AV201" s="232"/>
      <c r="AW201" s="232"/>
      <c r="AX201" s="232"/>
      <c r="AY201" s="232"/>
      <c r="AZ201" s="232"/>
    </row>
    <row r="202" spans="1:52" s="18" customFormat="1">
      <c r="A202" s="164"/>
      <c r="B202" s="184"/>
      <c r="C202" s="165"/>
      <c r="D202" s="184"/>
      <c r="E202" s="184"/>
      <c r="F202" s="165"/>
      <c r="G202" s="186"/>
      <c r="H202" s="186"/>
      <c r="I202" s="165"/>
      <c r="J202" s="33"/>
      <c r="K202" s="92"/>
      <c r="L202" s="33"/>
      <c r="M202" s="33"/>
      <c r="N202" s="231"/>
      <c r="O202" s="33"/>
      <c r="P202" s="92"/>
      <c r="Q202" s="33"/>
      <c r="R202" s="8"/>
      <c r="S202" s="33"/>
      <c r="T202" s="33"/>
      <c r="U202" s="33"/>
      <c r="V202" s="33"/>
      <c r="W202" s="33"/>
      <c r="X202" s="33"/>
      <c r="Y202" s="33"/>
      <c r="Z202" s="33"/>
      <c r="AA202" s="33"/>
      <c r="AB202" s="273"/>
      <c r="AC202" s="273"/>
      <c r="AD202" s="273"/>
      <c r="AE202" s="232"/>
      <c r="AF202" s="232"/>
      <c r="AG202" s="232"/>
      <c r="AH202" s="232"/>
      <c r="AI202" s="232"/>
      <c r="AJ202" s="232"/>
      <c r="AK202" s="232"/>
      <c r="AL202" s="232"/>
      <c r="AM202" s="232"/>
      <c r="AN202" s="232"/>
      <c r="AO202" s="232"/>
      <c r="AP202" s="232"/>
      <c r="AQ202" s="232"/>
      <c r="AR202" s="232"/>
      <c r="AS202" s="232"/>
      <c r="AT202" s="232"/>
      <c r="AU202" s="232"/>
      <c r="AV202" s="232"/>
      <c r="AW202" s="232"/>
      <c r="AX202" s="232"/>
      <c r="AY202" s="232"/>
      <c r="AZ202" s="232"/>
    </row>
    <row r="203" spans="1:52" s="18" customFormat="1">
      <c r="A203" s="164"/>
      <c r="B203" s="184"/>
      <c r="C203" s="165"/>
      <c r="D203" s="184"/>
      <c r="E203" s="184"/>
      <c r="F203" s="165"/>
      <c r="G203" s="186"/>
      <c r="H203" s="186"/>
      <c r="I203" s="165"/>
      <c r="J203" s="33"/>
      <c r="K203" s="92"/>
      <c r="L203" s="33"/>
      <c r="M203" s="8"/>
      <c r="N203" s="231"/>
      <c r="O203" s="33"/>
      <c r="P203" s="92"/>
      <c r="Q203" s="33"/>
      <c r="R203" s="8"/>
      <c r="S203" s="33"/>
      <c r="T203" s="33"/>
      <c r="U203" s="33"/>
      <c r="V203" s="33"/>
      <c r="W203" s="33"/>
      <c r="X203" s="33"/>
      <c r="Y203" s="33"/>
      <c r="Z203" s="33"/>
      <c r="AA203" s="217"/>
      <c r="AB203" s="8"/>
      <c r="AC203" s="8"/>
      <c r="AD203" s="8"/>
      <c r="AE203" s="232"/>
      <c r="AF203" s="232"/>
      <c r="AG203" s="232"/>
      <c r="AH203" s="232"/>
      <c r="AI203" s="232"/>
      <c r="AJ203" s="232"/>
      <c r="AK203" s="232"/>
      <c r="AL203" s="232"/>
      <c r="AM203" s="232"/>
      <c r="AN203" s="232"/>
      <c r="AO203" s="232"/>
      <c r="AP203" s="232"/>
      <c r="AQ203" s="232"/>
      <c r="AR203" s="232"/>
      <c r="AS203" s="232"/>
      <c r="AT203" s="232"/>
      <c r="AU203" s="232"/>
      <c r="AV203" s="232"/>
      <c r="AW203" s="232"/>
      <c r="AX203" s="232"/>
      <c r="AY203" s="232"/>
      <c r="AZ203" s="232"/>
    </row>
    <row r="204" spans="1:52" s="18" customFormat="1">
      <c r="A204" s="164"/>
      <c r="B204" s="184"/>
      <c r="C204" s="165"/>
      <c r="D204" s="184"/>
      <c r="E204" s="184"/>
      <c r="F204" s="165"/>
      <c r="G204" s="186"/>
      <c r="H204" s="186"/>
      <c r="I204" s="165"/>
      <c r="J204" s="33"/>
      <c r="K204" s="92"/>
      <c r="L204" s="33"/>
      <c r="M204" s="33"/>
      <c r="N204" s="231"/>
      <c r="O204" s="33"/>
      <c r="P204" s="92"/>
      <c r="Q204" s="33"/>
      <c r="R204" s="8"/>
      <c r="S204" s="33"/>
      <c r="T204" s="33"/>
      <c r="U204" s="33"/>
      <c r="V204" s="33"/>
      <c r="W204" s="33"/>
      <c r="X204" s="33"/>
      <c r="Y204" s="33"/>
      <c r="Z204" s="33"/>
      <c r="AA204" s="33"/>
      <c r="AB204" s="8"/>
      <c r="AC204" s="8"/>
      <c r="AD204" s="8"/>
      <c r="AE204" s="232"/>
      <c r="AF204" s="232"/>
      <c r="AG204" s="232"/>
      <c r="AH204" s="232"/>
      <c r="AI204" s="232"/>
      <c r="AJ204" s="232"/>
      <c r="AK204" s="232"/>
      <c r="AL204" s="232"/>
      <c r="AM204" s="232"/>
      <c r="AN204" s="232"/>
      <c r="AO204" s="232"/>
      <c r="AP204" s="232"/>
      <c r="AQ204" s="232"/>
      <c r="AR204" s="232"/>
      <c r="AS204" s="232"/>
      <c r="AT204" s="232"/>
      <c r="AU204" s="232"/>
      <c r="AV204" s="232"/>
      <c r="AW204" s="232"/>
      <c r="AX204" s="232"/>
      <c r="AY204" s="232"/>
      <c r="AZ204" s="232"/>
    </row>
    <row r="205" spans="1:52" s="18" customFormat="1">
      <c r="A205" s="164"/>
      <c r="B205" s="184"/>
      <c r="C205" s="165"/>
      <c r="D205" s="184"/>
      <c r="E205" s="184"/>
      <c r="F205" s="165"/>
      <c r="G205" s="186"/>
      <c r="H205" s="186"/>
      <c r="I205" s="165"/>
      <c r="J205" s="33"/>
      <c r="K205" s="92"/>
      <c r="L205" s="33"/>
      <c r="M205" s="33"/>
      <c r="N205" s="231"/>
      <c r="O205" s="33"/>
      <c r="P205" s="92"/>
      <c r="Q205" s="33"/>
      <c r="R205" s="8"/>
      <c r="S205" s="33"/>
      <c r="T205" s="33"/>
      <c r="U205" s="33"/>
      <c r="V205" s="33"/>
      <c r="W205" s="33"/>
      <c r="X205" s="33"/>
      <c r="Y205" s="33"/>
      <c r="Z205" s="33"/>
      <c r="AA205" s="33"/>
      <c r="AB205" s="33"/>
      <c r="AC205" s="33"/>
      <c r="AD205" s="33"/>
      <c r="AE205" s="232"/>
      <c r="AF205" s="232"/>
      <c r="AG205" s="232"/>
      <c r="AH205" s="232"/>
      <c r="AI205" s="232"/>
      <c r="AJ205" s="232"/>
      <c r="AK205" s="232"/>
      <c r="AL205" s="232"/>
      <c r="AM205" s="232"/>
      <c r="AN205" s="232"/>
      <c r="AO205" s="232"/>
      <c r="AP205" s="232"/>
      <c r="AQ205" s="232"/>
      <c r="AR205" s="232"/>
      <c r="AS205" s="232"/>
      <c r="AT205" s="232"/>
      <c r="AU205" s="232"/>
      <c r="AV205" s="232"/>
      <c r="AW205" s="232"/>
      <c r="AX205" s="232"/>
      <c r="AY205" s="232"/>
      <c r="AZ205" s="232"/>
    </row>
    <row r="206" spans="1:52" s="18" customFormat="1">
      <c r="A206" s="164"/>
      <c r="B206" s="184"/>
      <c r="C206" s="165"/>
      <c r="D206" s="184"/>
      <c r="E206" s="184"/>
      <c r="F206" s="165"/>
      <c r="G206" s="186"/>
      <c r="H206" s="186"/>
      <c r="I206" s="165"/>
      <c r="J206" s="33"/>
      <c r="K206" s="92"/>
      <c r="L206" s="33"/>
      <c r="M206" s="33"/>
      <c r="N206" s="231"/>
      <c r="O206" s="33"/>
      <c r="P206" s="92"/>
      <c r="Q206" s="33"/>
      <c r="R206" s="8"/>
      <c r="S206" s="33"/>
      <c r="T206" s="33"/>
      <c r="U206" s="33"/>
      <c r="V206" s="33"/>
      <c r="W206" s="33"/>
      <c r="X206" s="33"/>
      <c r="Y206" s="33"/>
      <c r="Z206" s="33"/>
      <c r="AA206" s="33"/>
      <c r="AB206" s="8"/>
      <c r="AC206" s="8"/>
      <c r="AD206" s="8"/>
      <c r="AE206" s="232"/>
      <c r="AF206" s="232"/>
      <c r="AG206" s="232"/>
      <c r="AH206" s="232"/>
      <c r="AI206" s="232"/>
      <c r="AJ206" s="232"/>
      <c r="AK206" s="232"/>
      <c r="AL206" s="232"/>
      <c r="AM206" s="232"/>
      <c r="AN206" s="232"/>
      <c r="AO206" s="232"/>
      <c r="AP206" s="232"/>
      <c r="AQ206" s="232"/>
      <c r="AR206" s="232"/>
      <c r="AS206" s="232"/>
      <c r="AT206" s="232"/>
      <c r="AU206" s="232"/>
      <c r="AV206" s="232"/>
      <c r="AW206" s="232"/>
      <c r="AX206" s="232"/>
      <c r="AY206" s="232"/>
      <c r="AZ206" s="232"/>
    </row>
    <row r="207" spans="1:52" s="18" customFormat="1">
      <c r="A207" s="164"/>
      <c r="B207" s="184"/>
      <c r="C207" s="165"/>
      <c r="D207" s="184"/>
      <c r="E207" s="184"/>
      <c r="F207" s="165"/>
      <c r="G207" s="186"/>
      <c r="H207" s="186"/>
      <c r="I207" s="165"/>
      <c r="J207" s="33"/>
      <c r="K207" s="92"/>
      <c r="L207" s="92"/>
      <c r="M207" s="92"/>
      <c r="N207" s="231"/>
      <c r="O207" s="33"/>
      <c r="P207" s="92"/>
      <c r="Q207" s="33"/>
      <c r="R207" s="273"/>
      <c r="S207" s="33"/>
      <c r="T207" s="33"/>
      <c r="U207" s="33"/>
      <c r="V207" s="33"/>
      <c r="W207" s="33"/>
      <c r="X207" s="33"/>
      <c r="Y207" s="92"/>
      <c r="Z207" s="92"/>
      <c r="AA207" s="33"/>
      <c r="AB207" s="92"/>
      <c r="AC207" s="92"/>
      <c r="AD207" s="33"/>
      <c r="AE207" s="232"/>
      <c r="AF207" s="232"/>
      <c r="AG207" s="232"/>
      <c r="AH207" s="232"/>
      <c r="AI207" s="232"/>
      <c r="AJ207" s="232"/>
      <c r="AK207" s="232"/>
      <c r="AL207" s="232"/>
      <c r="AM207" s="232"/>
      <c r="AN207" s="232"/>
      <c r="AO207" s="232"/>
      <c r="AP207" s="232"/>
      <c r="AQ207" s="232"/>
      <c r="AR207" s="232"/>
      <c r="AS207" s="232"/>
      <c r="AT207" s="232"/>
      <c r="AU207" s="232"/>
      <c r="AV207" s="232"/>
      <c r="AW207" s="232"/>
      <c r="AX207" s="232"/>
      <c r="AY207" s="232"/>
      <c r="AZ207" s="232"/>
    </row>
    <row r="208" spans="1:52" s="18" customFormat="1">
      <c r="A208" s="164"/>
      <c r="B208" s="184"/>
      <c r="C208" s="165"/>
      <c r="D208" s="184"/>
      <c r="E208" s="184"/>
      <c r="F208" s="165"/>
      <c r="G208" s="186"/>
      <c r="H208" s="186"/>
      <c r="I208" s="165"/>
      <c r="J208" s="33"/>
      <c r="K208" s="92"/>
      <c r="L208" s="33"/>
      <c r="M208" s="33"/>
      <c r="N208" s="231"/>
      <c r="O208" s="33"/>
      <c r="P208" s="92"/>
      <c r="Q208" s="33"/>
      <c r="R208" s="17"/>
      <c r="S208" s="33"/>
      <c r="T208" s="33"/>
      <c r="U208" s="33"/>
      <c r="V208" s="92"/>
      <c r="W208" s="92"/>
      <c r="X208" s="92"/>
      <c r="Y208" s="33"/>
      <c r="Z208" s="33"/>
      <c r="AA208" s="33"/>
      <c r="AB208" s="273"/>
      <c r="AC208" s="273"/>
      <c r="AD208" s="273"/>
      <c r="AE208" s="232"/>
      <c r="AF208" s="232"/>
      <c r="AG208" s="232"/>
      <c r="AH208" s="232"/>
      <c r="AI208" s="232"/>
      <c r="AJ208" s="232"/>
      <c r="AK208" s="232"/>
      <c r="AL208" s="232"/>
      <c r="AM208" s="232"/>
      <c r="AN208" s="232"/>
      <c r="AO208" s="232"/>
      <c r="AP208" s="232"/>
      <c r="AQ208" s="232"/>
      <c r="AR208" s="232"/>
      <c r="AS208" s="232"/>
      <c r="AT208" s="232"/>
      <c r="AU208" s="232"/>
      <c r="AV208" s="232"/>
      <c r="AW208" s="232"/>
      <c r="AX208" s="232"/>
      <c r="AY208" s="232"/>
      <c r="AZ208" s="232"/>
    </row>
    <row r="209" spans="1:52" s="18" customFormat="1">
      <c r="A209" s="164"/>
      <c r="B209" s="184"/>
      <c r="C209" s="165"/>
      <c r="D209" s="184"/>
      <c r="E209" s="184"/>
      <c r="F209" s="165"/>
      <c r="G209" s="186"/>
      <c r="H209" s="186"/>
      <c r="I209" s="165"/>
      <c r="J209" s="33"/>
      <c r="K209" s="92"/>
      <c r="L209" s="33"/>
      <c r="M209" s="8"/>
      <c r="N209" s="231"/>
      <c r="O209" s="33"/>
      <c r="P209" s="92"/>
      <c r="Q209" s="33"/>
      <c r="R209" s="92"/>
      <c r="S209" s="33"/>
      <c r="T209" s="33"/>
      <c r="U209" s="33"/>
      <c r="V209" s="92"/>
      <c r="W209" s="92"/>
      <c r="X209" s="92"/>
      <c r="Y209" s="33"/>
      <c r="Z209" s="33"/>
      <c r="AA209" s="33"/>
      <c r="AB209" s="17"/>
      <c r="AC209" s="17"/>
      <c r="AD209" s="17"/>
      <c r="AE209" s="232"/>
      <c r="AF209" s="232"/>
      <c r="AG209" s="232"/>
      <c r="AH209" s="232"/>
      <c r="AI209" s="232"/>
      <c r="AJ209" s="232"/>
      <c r="AK209" s="232"/>
      <c r="AL209" s="232"/>
      <c r="AM209" s="232"/>
      <c r="AN209" s="232"/>
      <c r="AO209" s="232"/>
      <c r="AP209" s="232"/>
      <c r="AQ209" s="232"/>
      <c r="AR209" s="232"/>
      <c r="AS209" s="232"/>
      <c r="AT209" s="232"/>
      <c r="AU209" s="232"/>
      <c r="AV209" s="232"/>
      <c r="AW209" s="232"/>
      <c r="AX209" s="232"/>
      <c r="AY209" s="232"/>
      <c r="AZ209" s="232"/>
    </row>
    <row r="210" spans="1:52" s="18" customFormat="1">
      <c r="A210" s="164"/>
      <c r="B210" s="184"/>
      <c r="C210" s="165"/>
      <c r="D210" s="184"/>
      <c r="E210" s="184"/>
      <c r="F210" s="165"/>
      <c r="G210" s="186"/>
      <c r="H210" s="186"/>
      <c r="I210" s="165"/>
      <c r="J210" s="33"/>
      <c r="K210" s="92"/>
      <c r="L210" s="33"/>
      <c r="M210" s="33"/>
      <c r="N210" s="231"/>
      <c r="O210" s="33"/>
      <c r="P210" s="92"/>
      <c r="Q210" s="33"/>
      <c r="R210" s="17"/>
      <c r="S210" s="33"/>
      <c r="T210" s="33"/>
      <c r="U210" s="33"/>
      <c r="V210" s="92"/>
      <c r="W210" s="92"/>
      <c r="X210" s="92"/>
      <c r="Y210" s="33"/>
      <c r="Z210" s="33"/>
      <c r="AA210" s="33"/>
      <c r="AB210" s="17"/>
      <c r="AC210" s="17"/>
      <c r="AD210" s="17"/>
      <c r="AE210" s="232"/>
      <c r="AF210" s="232"/>
      <c r="AG210" s="232"/>
      <c r="AH210" s="232"/>
      <c r="AI210" s="232"/>
      <c r="AJ210" s="232"/>
      <c r="AK210" s="232"/>
      <c r="AL210" s="232"/>
      <c r="AM210" s="232"/>
      <c r="AN210" s="232"/>
      <c r="AO210" s="232"/>
      <c r="AP210" s="232"/>
      <c r="AQ210" s="232"/>
      <c r="AR210" s="232"/>
      <c r="AS210" s="232"/>
      <c r="AT210" s="232"/>
      <c r="AU210" s="232"/>
      <c r="AV210" s="232"/>
      <c r="AW210" s="232"/>
      <c r="AX210" s="232"/>
      <c r="AY210" s="232"/>
      <c r="AZ210" s="232"/>
    </row>
    <row r="211" spans="1:52" s="18" customFormat="1">
      <c r="A211" s="164"/>
      <c r="B211" s="184"/>
      <c r="C211" s="165"/>
      <c r="D211" s="184"/>
      <c r="E211" s="184"/>
      <c r="F211" s="165"/>
      <c r="G211" s="186"/>
      <c r="H211" s="186"/>
      <c r="I211" s="165"/>
      <c r="J211" s="33"/>
      <c r="K211" s="92"/>
      <c r="L211" s="33"/>
      <c r="M211" s="33"/>
      <c r="N211" s="231"/>
      <c r="O211" s="33"/>
      <c r="P211" s="92"/>
      <c r="Q211" s="33"/>
      <c r="R211" s="17"/>
      <c r="S211" s="33"/>
      <c r="T211" s="33"/>
      <c r="U211" s="33"/>
      <c r="V211" s="92"/>
      <c r="W211" s="92"/>
      <c r="X211" s="92"/>
      <c r="Y211" s="33"/>
      <c r="Z211" s="33"/>
      <c r="AA211" s="33"/>
      <c r="AB211" s="273"/>
      <c r="AC211" s="273"/>
      <c r="AD211" s="273"/>
      <c r="AE211" s="232"/>
      <c r="AF211" s="232"/>
      <c r="AG211" s="232"/>
      <c r="AH211" s="232"/>
      <c r="AI211" s="232"/>
      <c r="AJ211" s="232"/>
      <c r="AK211" s="232"/>
      <c r="AL211" s="232"/>
      <c r="AM211" s="232"/>
      <c r="AN211" s="232"/>
      <c r="AO211" s="232"/>
      <c r="AP211" s="232"/>
      <c r="AQ211" s="232"/>
      <c r="AR211" s="232"/>
      <c r="AS211" s="232"/>
      <c r="AT211" s="232"/>
      <c r="AU211" s="232"/>
      <c r="AV211" s="232"/>
      <c r="AW211" s="232"/>
      <c r="AX211" s="232"/>
      <c r="AY211" s="232"/>
      <c r="AZ211" s="232"/>
    </row>
    <row r="212" spans="1:52" s="18" customFormat="1">
      <c r="A212" s="164"/>
      <c r="B212" s="184"/>
      <c r="C212" s="165"/>
      <c r="D212" s="184"/>
      <c r="E212" s="184"/>
      <c r="F212" s="165"/>
      <c r="G212" s="186"/>
      <c r="H212" s="186"/>
      <c r="I212" s="165"/>
      <c r="J212" s="33"/>
      <c r="K212" s="92"/>
      <c r="L212" s="92"/>
      <c r="M212" s="92"/>
      <c r="N212" s="231"/>
      <c r="O212" s="33"/>
      <c r="P212" s="92"/>
      <c r="Q212" s="92"/>
      <c r="R212" s="17"/>
      <c r="S212" s="33"/>
      <c r="T212" s="33"/>
      <c r="U212" s="33"/>
      <c r="V212" s="92"/>
      <c r="W212" s="92"/>
      <c r="X212" s="92"/>
      <c r="Y212" s="33"/>
      <c r="Z212" s="33"/>
      <c r="AA212" s="33"/>
      <c r="AB212" s="273"/>
      <c r="AC212" s="273"/>
      <c r="AD212" s="273"/>
      <c r="AE212" s="232"/>
      <c r="AF212" s="232"/>
      <c r="AG212" s="232"/>
      <c r="AH212" s="232"/>
      <c r="AI212" s="232"/>
      <c r="AJ212" s="232"/>
      <c r="AK212" s="232"/>
      <c r="AL212" s="232"/>
      <c r="AM212" s="232"/>
      <c r="AN212" s="232"/>
      <c r="AO212" s="232"/>
      <c r="AP212" s="232"/>
      <c r="AQ212" s="232"/>
      <c r="AR212" s="232"/>
      <c r="AS212" s="232"/>
      <c r="AT212" s="232"/>
      <c r="AU212" s="232"/>
      <c r="AV212" s="232"/>
      <c r="AW212" s="232"/>
      <c r="AX212" s="232"/>
      <c r="AY212" s="232"/>
      <c r="AZ212" s="232"/>
    </row>
    <row r="213" spans="1:52" s="18" customFormat="1">
      <c r="A213" s="164"/>
      <c r="B213" s="184"/>
      <c r="C213" s="165"/>
      <c r="D213" s="184"/>
      <c r="E213" s="184"/>
      <c r="F213" s="165"/>
      <c r="G213" s="186"/>
      <c r="H213" s="186"/>
      <c r="I213" s="165"/>
      <c r="J213" s="33"/>
      <c r="K213" s="92"/>
      <c r="L213" s="33"/>
      <c r="M213" s="33"/>
      <c r="N213" s="231"/>
      <c r="O213" s="33"/>
      <c r="P213" s="92"/>
      <c r="Q213" s="92"/>
      <c r="R213" s="17"/>
      <c r="S213" s="33"/>
      <c r="T213" s="33"/>
      <c r="U213" s="33"/>
      <c r="V213" s="92"/>
      <c r="W213" s="92"/>
      <c r="X213" s="92"/>
      <c r="Y213" s="92"/>
      <c r="Z213" s="92"/>
      <c r="AA213" s="33"/>
      <c r="AB213" s="273"/>
      <c r="AC213" s="273"/>
      <c r="AD213" s="273"/>
      <c r="AE213" s="232"/>
      <c r="AF213" s="232"/>
      <c r="AG213" s="232"/>
      <c r="AH213" s="232"/>
      <c r="AI213" s="232"/>
      <c r="AJ213" s="232"/>
      <c r="AK213" s="232"/>
      <c r="AL213" s="232"/>
      <c r="AM213" s="232"/>
      <c r="AN213" s="232"/>
      <c r="AO213" s="232"/>
      <c r="AP213" s="232"/>
      <c r="AQ213" s="232"/>
      <c r="AR213" s="232"/>
      <c r="AS213" s="232"/>
      <c r="AT213" s="232"/>
      <c r="AU213" s="232"/>
      <c r="AV213" s="232"/>
      <c r="AW213" s="232"/>
      <c r="AX213" s="232"/>
      <c r="AY213" s="232"/>
      <c r="AZ213" s="232"/>
    </row>
    <row r="214" spans="1:52" s="18" customFormat="1">
      <c r="A214" s="164"/>
      <c r="B214" s="184"/>
      <c r="C214" s="165"/>
      <c r="D214" s="184"/>
      <c r="E214" s="184"/>
      <c r="F214" s="165"/>
      <c r="G214" s="186"/>
      <c r="H214" s="186"/>
      <c r="I214" s="165"/>
      <c r="J214" s="33"/>
      <c r="K214" s="92"/>
      <c r="L214" s="33"/>
      <c r="M214" s="33"/>
      <c r="N214" s="231"/>
      <c r="O214" s="33"/>
      <c r="P214" s="33"/>
      <c r="Q214" s="92"/>
      <c r="R214" s="8"/>
      <c r="S214" s="33"/>
      <c r="T214" s="33"/>
      <c r="U214" s="33"/>
      <c r="V214" s="33"/>
      <c r="W214" s="33"/>
      <c r="X214" s="33"/>
      <c r="Y214" s="33"/>
      <c r="Z214" s="33"/>
      <c r="AA214" s="33"/>
      <c r="AB214" s="8"/>
      <c r="AC214" s="8"/>
      <c r="AD214" s="8"/>
      <c r="AE214" s="232"/>
      <c r="AF214" s="232"/>
      <c r="AG214" s="232"/>
      <c r="AH214" s="232"/>
      <c r="AI214" s="232"/>
      <c r="AJ214" s="232"/>
      <c r="AK214" s="232"/>
      <c r="AL214" s="232"/>
      <c r="AM214" s="232"/>
      <c r="AN214" s="232"/>
      <c r="AO214" s="232"/>
      <c r="AP214" s="232"/>
      <c r="AQ214" s="232"/>
      <c r="AR214" s="232"/>
      <c r="AS214" s="232"/>
      <c r="AT214" s="232"/>
      <c r="AU214" s="232"/>
      <c r="AV214" s="232"/>
      <c r="AW214" s="232"/>
      <c r="AX214" s="232"/>
      <c r="AY214" s="232"/>
      <c r="AZ214" s="232"/>
    </row>
    <row r="215" spans="1:52" s="18" customFormat="1">
      <c r="A215" s="164"/>
      <c r="B215" s="184"/>
      <c r="C215" s="165"/>
      <c r="D215" s="184"/>
      <c r="E215" s="184"/>
      <c r="F215" s="165"/>
      <c r="G215" s="186"/>
      <c r="H215" s="186"/>
      <c r="I215" s="165"/>
      <c r="J215" s="33"/>
      <c r="K215" s="92"/>
      <c r="L215" s="33"/>
      <c r="M215" s="33"/>
      <c r="N215" s="231"/>
      <c r="O215" s="33"/>
      <c r="P215" s="33"/>
      <c r="Q215" s="33"/>
      <c r="R215" s="33"/>
      <c r="S215" s="33"/>
      <c r="T215" s="33"/>
      <c r="U215" s="33"/>
      <c r="V215" s="33"/>
      <c r="W215" s="33"/>
      <c r="X215" s="33"/>
      <c r="Y215" s="33"/>
      <c r="Z215" s="33"/>
      <c r="AA215" s="33"/>
      <c r="AB215" s="8"/>
      <c r="AC215" s="8"/>
      <c r="AD215" s="8"/>
      <c r="AE215" s="232"/>
      <c r="AF215" s="232"/>
      <c r="AG215" s="232"/>
      <c r="AH215" s="232"/>
      <c r="AI215" s="232"/>
      <c r="AJ215" s="232"/>
      <c r="AK215" s="232"/>
      <c r="AL215" s="232"/>
      <c r="AM215" s="232"/>
      <c r="AN215" s="232"/>
      <c r="AO215" s="232"/>
      <c r="AP215" s="232"/>
      <c r="AQ215" s="232"/>
      <c r="AR215" s="232"/>
      <c r="AS215" s="232"/>
      <c r="AT215" s="232"/>
      <c r="AU215" s="232"/>
      <c r="AV215" s="232"/>
      <c r="AW215" s="232"/>
      <c r="AX215" s="232"/>
      <c r="AY215" s="232"/>
      <c r="AZ215" s="232"/>
    </row>
    <row r="216" spans="1:52" s="18" customFormat="1">
      <c r="A216" s="164"/>
      <c r="B216" s="184"/>
      <c r="C216" s="165"/>
      <c r="D216" s="184"/>
      <c r="E216" s="184"/>
      <c r="F216" s="165"/>
      <c r="G216" s="186"/>
      <c r="H216" s="186"/>
      <c r="I216" s="165"/>
      <c r="J216" s="33"/>
      <c r="K216" s="92"/>
      <c r="L216" s="33"/>
      <c r="M216" s="33"/>
      <c r="N216" s="231"/>
      <c r="O216" s="33"/>
      <c r="P216" s="33"/>
      <c r="Q216" s="33"/>
      <c r="R216" s="8"/>
      <c r="S216" s="33"/>
      <c r="T216" s="33"/>
      <c r="U216" s="33"/>
      <c r="V216" s="33"/>
      <c r="W216" s="33"/>
      <c r="X216" s="33"/>
      <c r="Y216" s="33"/>
      <c r="Z216" s="33"/>
      <c r="AA216" s="33"/>
      <c r="AB216" s="8"/>
      <c r="AC216" s="8"/>
      <c r="AD216" s="8"/>
      <c r="AE216" s="232"/>
      <c r="AF216" s="232"/>
      <c r="AG216" s="232"/>
      <c r="AH216" s="232"/>
      <c r="AI216" s="232"/>
      <c r="AJ216" s="232"/>
      <c r="AK216" s="232"/>
      <c r="AL216" s="232"/>
      <c r="AM216" s="232"/>
      <c r="AN216" s="232"/>
      <c r="AO216" s="232"/>
      <c r="AP216" s="232"/>
      <c r="AQ216" s="232"/>
      <c r="AR216" s="232"/>
      <c r="AS216" s="232"/>
      <c r="AT216" s="232"/>
      <c r="AU216" s="232"/>
      <c r="AV216" s="232"/>
      <c r="AW216" s="232"/>
      <c r="AX216" s="232"/>
      <c r="AY216" s="232"/>
      <c r="AZ216" s="232"/>
    </row>
    <row r="217" spans="1:52" s="18" customFormat="1">
      <c r="A217" s="164"/>
      <c r="B217" s="184"/>
      <c r="C217" s="165"/>
      <c r="D217" s="184"/>
      <c r="E217" s="184"/>
      <c r="F217" s="165"/>
      <c r="G217" s="186"/>
      <c r="H217" s="186"/>
      <c r="I217" s="165"/>
      <c r="J217" s="33"/>
      <c r="K217" s="92"/>
      <c r="L217" s="33"/>
      <c r="M217" s="33"/>
      <c r="N217" s="231"/>
      <c r="O217" s="33"/>
      <c r="P217" s="33"/>
      <c r="Q217" s="33"/>
      <c r="R217" s="8"/>
      <c r="S217" s="33"/>
      <c r="T217" s="33"/>
      <c r="U217" s="33"/>
      <c r="V217" s="33"/>
      <c r="W217" s="33"/>
      <c r="X217" s="33"/>
      <c r="Y217" s="33"/>
      <c r="Z217" s="33"/>
      <c r="AA217" s="33"/>
      <c r="AB217" s="8"/>
      <c r="AC217" s="8"/>
      <c r="AD217" s="8"/>
      <c r="AE217" s="232"/>
      <c r="AF217" s="232"/>
      <c r="AG217" s="232"/>
      <c r="AH217" s="232"/>
      <c r="AI217" s="232"/>
      <c r="AJ217" s="232"/>
      <c r="AK217" s="232"/>
      <c r="AL217" s="232"/>
      <c r="AM217" s="232"/>
      <c r="AN217" s="232"/>
      <c r="AO217" s="232"/>
      <c r="AP217" s="232"/>
      <c r="AQ217" s="232"/>
      <c r="AR217" s="232"/>
      <c r="AS217" s="232"/>
      <c r="AT217" s="232"/>
      <c r="AU217" s="232"/>
      <c r="AV217" s="232"/>
      <c r="AW217" s="232"/>
      <c r="AX217" s="232"/>
      <c r="AY217" s="232"/>
      <c r="AZ217" s="232"/>
    </row>
    <row r="218" spans="1:52" s="18" customFormat="1">
      <c r="A218" s="164"/>
      <c r="B218" s="184"/>
      <c r="C218" s="165"/>
      <c r="D218" s="184"/>
      <c r="E218" s="184"/>
      <c r="F218" s="165"/>
      <c r="G218" s="186"/>
      <c r="H218" s="186"/>
      <c r="I218" s="165"/>
      <c r="J218" s="33"/>
      <c r="K218" s="92"/>
      <c r="L218" s="33"/>
      <c r="M218" s="33"/>
      <c r="N218" s="231"/>
      <c r="O218" s="33"/>
      <c r="P218" s="33"/>
      <c r="Q218" s="33"/>
      <c r="R218" s="8"/>
      <c r="S218" s="33"/>
      <c r="T218" s="33"/>
      <c r="U218" s="33"/>
      <c r="V218" s="33"/>
      <c r="W218" s="33"/>
      <c r="X218" s="33"/>
      <c r="Y218" s="33"/>
      <c r="Z218" s="33"/>
      <c r="AA218" s="33"/>
      <c r="AB218" s="8"/>
      <c r="AC218" s="8"/>
      <c r="AD218" s="8"/>
      <c r="AE218" s="232"/>
      <c r="AF218" s="232"/>
      <c r="AG218" s="232"/>
      <c r="AH218" s="232"/>
      <c r="AI218" s="232"/>
      <c r="AJ218" s="232"/>
      <c r="AK218" s="232"/>
      <c r="AL218" s="232"/>
      <c r="AM218" s="232"/>
      <c r="AN218" s="232"/>
      <c r="AO218" s="232"/>
      <c r="AP218" s="232"/>
      <c r="AQ218" s="232"/>
      <c r="AR218" s="232"/>
      <c r="AS218" s="232"/>
      <c r="AT218" s="232"/>
      <c r="AU218" s="232"/>
      <c r="AV218" s="232"/>
      <c r="AW218" s="232"/>
      <c r="AX218" s="232"/>
      <c r="AY218" s="232"/>
      <c r="AZ218" s="232"/>
    </row>
    <row r="219" spans="1:52" s="18" customFormat="1">
      <c r="A219" s="164"/>
      <c r="B219" s="184"/>
      <c r="C219" s="165"/>
      <c r="D219" s="184"/>
      <c r="E219" s="184"/>
      <c r="F219" s="165"/>
      <c r="G219" s="186"/>
      <c r="H219" s="186"/>
      <c r="I219" s="165"/>
      <c r="J219" s="33"/>
      <c r="K219" s="92"/>
      <c r="L219" s="33"/>
      <c r="M219" s="33"/>
      <c r="N219" s="231"/>
      <c r="O219" s="33"/>
      <c r="P219" s="33"/>
      <c r="Q219" s="33"/>
      <c r="R219" s="8"/>
      <c r="S219" s="33"/>
      <c r="T219" s="33"/>
      <c r="U219" s="33"/>
      <c r="V219" s="33"/>
      <c r="W219" s="33"/>
      <c r="X219" s="33"/>
      <c r="Y219" s="33"/>
      <c r="Z219" s="33"/>
      <c r="AA219" s="21"/>
      <c r="AB219" s="8"/>
      <c r="AC219" s="8"/>
      <c r="AD219" s="8"/>
      <c r="AE219" s="232"/>
      <c r="AF219" s="232"/>
      <c r="AG219" s="232"/>
      <c r="AH219" s="232"/>
      <c r="AI219" s="232"/>
      <c r="AJ219" s="232"/>
      <c r="AK219" s="232"/>
      <c r="AL219" s="232"/>
      <c r="AM219" s="232"/>
      <c r="AN219" s="232"/>
      <c r="AO219" s="232"/>
      <c r="AP219" s="232"/>
      <c r="AQ219" s="232"/>
      <c r="AR219" s="232"/>
      <c r="AS219" s="232"/>
      <c r="AT219" s="232"/>
      <c r="AU219" s="232"/>
      <c r="AV219" s="232"/>
      <c r="AW219" s="232"/>
      <c r="AX219" s="232"/>
      <c r="AY219" s="232"/>
      <c r="AZ219" s="232"/>
    </row>
    <row r="220" spans="1:52" s="18" customFormat="1">
      <c r="A220" s="164"/>
      <c r="B220" s="184"/>
      <c r="C220" s="165"/>
      <c r="D220" s="184"/>
      <c r="E220" s="184"/>
      <c r="F220" s="165"/>
      <c r="G220" s="186"/>
      <c r="H220" s="186"/>
      <c r="I220" s="165"/>
      <c r="J220" s="33"/>
      <c r="K220" s="33"/>
      <c r="L220" s="33"/>
      <c r="M220" s="33"/>
      <c r="N220" s="231"/>
      <c r="O220" s="33"/>
      <c r="P220" s="33"/>
      <c r="Q220" s="33"/>
      <c r="R220" s="8"/>
      <c r="S220" s="33"/>
      <c r="T220" s="33"/>
      <c r="U220" s="33"/>
      <c r="V220" s="33"/>
      <c r="W220" s="33"/>
      <c r="X220" s="33"/>
      <c r="Y220" s="33"/>
      <c r="Z220" s="33"/>
      <c r="AA220" s="33"/>
      <c r="AB220" s="8"/>
      <c r="AC220" s="8"/>
      <c r="AD220" s="8"/>
      <c r="AE220" s="232"/>
      <c r="AF220" s="232"/>
      <c r="AG220" s="232"/>
      <c r="AH220" s="232"/>
      <c r="AI220" s="232"/>
      <c r="AJ220" s="232"/>
      <c r="AK220" s="232"/>
      <c r="AL220" s="232"/>
      <c r="AM220" s="232"/>
      <c r="AN220" s="232"/>
      <c r="AO220" s="232"/>
      <c r="AP220" s="232"/>
      <c r="AQ220" s="232"/>
      <c r="AR220" s="232"/>
      <c r="AS220" s="232"/>
      <c r="AT220" s="232"/>
      <c r="AU220" s="232"/>
      <c r="AV220" s="232"/>
      <c r="AW220" s="232"/>
      <c r="AX220" s="232"/>
      <c r="AY220" s="232"/>
      <c r="AZ220" s="232"/>
    </row>
    <row r="221" spans="1:52" s="21" customFormat="1">
      <c r="A221" s="209"/>
      <c r="B221" s="86"/>
      <c r="C221" s="165"/>
      <c r="D221" s="86"/>
      <c r="E221" s="86"/>
      <c r="F221" s="166"/>
      <c r="G221" s="167"/>
      <c r="H221" s="167"/>
      <c r="I221" s="22"/>
      <c r="J221" s="92"/>
      <c r="K221" s="290"/>
      <c r="L221" s="92"/>
      <c r="M221" s="17"/>
      <c r="N221" s="272"/>
      <c r="O221" s="92"/>
      <c r="P221" s="92"/>
      <c r="Q221" s="290"/>
      <c r="R221" s="17"/>
      <c r="S221" s="92"/>
      <c r="T221" s="92"/>
      <c r="U221" s="92"/>
      <c r="V221" s="290"/>
      <c r="W221" s="290"/>
      <c r="X221" s="92"/>
      <c r="Y221" s="92"/>
      <c r="Z221" s="92"/>
      <c r="AA221" s="33"/>
      <c r="AB221" s="17"/>
      <c r="AC221" s="17"/>
      <c r="AD221" s="17"/>
      <c r="AE221" s="37"/>
      <c r="AF221" s="37"/>
      <c r="AG221" s="37"/>
      <c r="AH221" s="37"/>
      <c r="AI221" s="37"/>
      <c r="AJ221" s="37"/>
      <c r="AK221" s="37"/>
      <c r="AL221" s="37"/>
      <c r="AM221" s="37"/>
      <c r="AN221" s="37"/>
      <c r="AO221" s="37"/>
      <c r="AP221" s="37"/>
      <c r="AQ221" s="37"/>
      <c r="AR221" s="37"/>
      <c r="AS221" s="37"/>
      <c r="AT221" s="37"/>
      <c r="AU221" s="37"/>
      <c r="AV221" s="37"/>
      <c r="AW221" s="37"/>
      <c r="AX221" s="37"/>
      <c r="AY221" s="37"/>
      <c r="AZ221" s="37"/>
    </row>
    <row r="222" spans="1:52" s="21" customFormat="1">
      <c r="A222" s="209"/>
      <c r="B222" s="86"/>
      <c r="C222" s="165"/>
      <c r="D222" s="86"/>
      <c r="E222" s="86"/>
      <c r="F222" s="166"/>
      <c r="G222" s="167"/>
      <c r="H222" s="167"/>
      <c r="I222" s="22"/>
      <c r="J222" s="92"/>
      <c r="K222" s="290"/>
      <c r="L222" s="92"/>
      <c r="M222" s="17"/>
      <c r="N222" s="272"/>
      <c r="O222" s="92"/>
      <c r="P222" s="92"/>
      <c r="Q222" s="217"/>
      <c r="R222" s="17"/>
      <c r="S222" s="92"/>
      <c r="T222" s="92"/>
      <c r="U222" s="92"/>
      <c r="V222" s="290"/>
      <c r="W222" s="290"/>
      <c r="X222" s="92"/>
      <c r="Y222" s="92"/>
      <c r="Z222" s="92"/>
      <c r="AA222" s="33"/>
      <c r="AB222" s="17"/>
      <c r="AC222" s="17"/>
      <c r="AD222" s="17"/>
      <c r="AE222" s="37"/>
      <c r="AF222" s="37"/>
      <c r="AG222" s="37"/>
      <c r="AH222" s="37"/>
      <c r="AI222" s="37"/>
      <c r="AJ222" s="37"/>
      <c r="AK222" s="37"/>
      <c r="AL222" s="37"/>
      <c r="AM222" s="37"/>
      <c r="AN222" s="37"/>
      <c r="AO222" s="37"/>
      <c r="AP222" s="37"/>
      <c r="AQ222" s="37"/>
      <c r="AR222" s="37"/>
      <c r="AS222" s="37"/>
      <c r="AT222" s="37"/>
      <c r="AU222" s="37"/>
      <c r="AV222" s="37"/>
      <c r="AW222" s="37"/>
      <c r="AX222" s="37"/>
      <c r="AY222" s="37"/>
      <c r="AZ222" s="37"/>
    </row>
    <row r="223" spans="1:52" s="21" customFormat="1">
      <c r="A223" s="209"/>
      <c r="B223" s="86"/>
      <c r="C223" s="165"/>
      <c r="D223" s="86"/>
      <c r="E223" s="86"/>
      <c r="F223" s="166"/>
      <c r="G223" s="167"/>
      <c r="H223" s="167"/>
      <c r="I223" s="22"/>
      <c r="J223" s="92"/>
      <c r="K223" s="92"/>
      <c r="L223" s="92"/>
      <c r="M223" s="17"/>
      <c r="N223" s="231"/>
      <c r="O223" s="92"/>
      <c r="P223" s="92"/>
      <c r="Q223" s="92"/>
      <c r="R223" s="17"/>
      <c r="S223" s="92"/>
      <c r="T223" s="92"/>
      <c r="U223" s="92"/>
      <c r="V223" s="92"/>
      <c r="W223" s="92"/>
      <c r="X223" s="92"/>
      <c r="Y223" s="92"/>
      <c r="Z223" s="92"/>
      <c r="AA223" s="33"/>
      <c r="AB223" s="17"/>
      <c r="AC223" s="17"/>
      <c r="AD223" s="17"/>
      <c r="AE223" s="37"/>
      <c r="AF223" s="37"/>
      <c r="AG223" s="37"/>
      <c r="AH223" s="37"/>
      <c r="AI223" s="37"/>
      <c r="AJ223" s="37"/>
      <c r="AK223" s="37"/>
      <c r="AL223" s="37"/>
      <c r="AM223" s="37"/>
      <c r="AN223" s="37"/>
      <c r="AO223" s="37"/>
      <c r="AP223" s="37"/>
      <c r="AQ223" s="37"/>
      <c r="AR223" s="37"/>
      <c r="AS223" s="37"/>
      <c r="AT223" s="37"/>
      <c r="AU223" s="37"/>
      <c r="AV223" s="37"/>
      <c r="AW223" s="37"/>
      <c r="AX223" s="37"/>
      <c r="AY223" s="37"/>
      <c r="AZ223" s="37"/>
    </row>
    <row r="224" spans="1:52" s="21" customFormat="1">
      <c r="A224" s="209"/>
      <c r="B224" s="86"/>
      <c r="C224" s="165"/>
      <c r="D224" s="86"/>
      <c r="E224" s="86"/>
      <c r="F224" s="166"/>
      <c r="G224" s="167"/>
      <c r="H224" s="167"/>
      <c r="I224" s="22"/>
      <c r="J224" s="92"/>
      <c r="K224" s="92"/>
      <c r="L224" s="92"/>
      <c r="M224" s="17"/>
      <c r="N224" s="231"/>
      <c r="O224" s="92"/>
      <c r="P224" s="92"/>
      <c r="Q224" s="92"/>
      <c r="R224" s="17"/>
      <c r="S224" s="92"/>
      <c r="T224" s="92"/>
      <c r="U224" s="92"/>
      <c r="V224" s="92"/>
      <c r="W224" s="92"/>
      <c r="X224" s="92"/>
      <c r="Y224" s="92"/>
      <c r="Z224" s="92"/>
      <c r="AA224" s="33"/>
      <c r="AB224" s="17"/>
      <c r="AC224" s="17"/>
      <c r="AD224" s="17"/>
      <c r="AE224" s="37"/>
      <c r="AF224" s="37"/>
      <c r="AG224" s="37"/>
      <c r="AH224" s="37"/>
      <c r="AI224" s="37"/>
      <c r="AJ224" s="37"/>
      <c r="AK224" s="37"/>
      <c r="AL224" s="37"/>
      <c r="AM224" s="37"/>
      <c r="AN224" s="37"/>
      <c r="AO224" s="37"/>
      <c r="AP224" s="37"/>
      <c r="AQ224" s="37"/>
      <c r="AR224" s="37"/>
      <c r="AS224" s="37"/>
      <c r="AT224" s="37"/>
      <c r="AU224" s="37"/>
      <c r="AV224" s="37"/>
      <c r="AW224" s="37"/>
      <c r="AX224" s="37"/>
      <c r="AY224" s="37"/>
      <c r="AZ224" s="37"/>
    </row>
    <row r="225" spans="1:52" s="21" customFormat="1">
      <c r="A225" s="209"/>
      <c r="B225" s="86"/>
      <c r="C225" s="165"/>
      <c r="D225" s="86"/>
      <c r="E225" s="86"/>
      <c r="F225" s="166"/>
      <c r="G225" s="167"/>
      <c r="H225" s="167"/>
      <c r="I225" s="22"/>
      <c r="J225" s="92"/>
      <c r="K225" s="92"/>
      <c r="L225" s="92"/>
      <c r="M225" s="17"/>
      <c r="N225" s="231"/>
      <c r="O225" s="92"/>
      <c r="P225" s="92"/>
      <c r="Q225" s="92"/>
      <c r="R225" s="17"/>
      <c r="S225" s="92"/>
      <c r="T225" s="92"/>
      <c r="U225" s="92"/>
      <c r="V225" s="92"/>
      <c r="W225" s="92"/>
      <c r="X225" s="92"/>
      <c r="Y225" s="92"/>
      <c r="Z225" s="92"/>
      <c r="AA225" s="33"/>
      <c r="AB225" s="17"/>
      <c r="AC225" s="17"/>
      <c r="AD225" s="17"/>
      <c r="AE225" s="37"/>
      <c r="AF225" s="37"/>
      <c r="AG225" s="37"/>
      <c r="AH225" s="37"/>
      <c r="AI225" s="37"/>
      <c r="AJ225" s="37"/>
      <c r="AK225" s="37"/>
      <c r="AL225" s="37"/>
      <c r="AM225" s="37"/>
      <c r="AN225" s="37"/>
      <c r="AO225" s="37"/>
      <c r="AP225" s="37"/>
      <c r="AQ225" s="37"/>
      <c r="AR225" s="37"/>
      <c r="AS225" s="37"/>
      <c r="AT225" s="37"/>
      <c r="AU225" s="37"/>
      <c r="AV225" s="37"/>
      <c r="AW225" s="37"/>
      <c r="AX225" s="37"/>
      <c r="AY225" s="37"/>
      <c r="AZ225" s="37"/>
    </row>
    <row r="226" spans="1:52" s="21" customFormat="1">
      <c r="A226" s="209"/>
      <c r="B226" s="86"/>
      <c r="C226" s="165"/>
      <c r="D226" s="86"/>
      <c r="E226" s="86"/>
      <c r="F226" s="166"/>
      <c r="G226" s="167"/>
      <c r="H226" s="167"/>
      <c r="I226" s="22"/>
      <c r="J226" s="92"/>
      <c r="K226" s="92"/>
      <c r="L226" s="92"/>
      <c r="M226" s="17"/>
      <c r="N226" s="231"/>
      <c r="O226" s="92"/>
      <c r="P226" s="92"/>
      <c r="Q226" s="217"/>
      <c r="R226" s="17"/>
      <c r="S226" s="92"/>
      <c r="T226" s="92"/>
      <c r="U226" s="92"/>
      <c r="V226" s="92"/>
      <c r="W226" s="92"/>
      <c r="X226" s="92"/>
      <c r="Y226" s="92"/>
      <c r="Z226" s="92"/>
      <c r="AA226" s="33"/>
      <c r="AB226" s="17"/>
      <c r="AC226" s="17"/>
      <c r="AD226" s="17"/>
      <c r="AE226" s="37"/>
      <c r="AF226" s="37"/>
      <c r="AG226" s="37"/>
      <c r="AH226" s="37"/>
      <c r="AI226" s="37"/>
      <c r="AJ226" s="37"/>
      <c r="AK226" s="37"/>
      <c r="AL226" s="37"/>
      <c r="AM226" s="37"/>
      <c r="AN226" s="37"/>
      <c r="AO226" s="37"/>
      <c r="AP226" s="37"/>
      <c r="AQ226" s="37"/>
      <c r="AR226" s="37"/>
      <c r="AS226" s="37"/>
      <c r="AT226" s="37"/>
      <c r="AU226" s="37"/>
      <c r="AV226" s="37"/>
      <c r="AW226" s="37"/>
      <c r="AX226" s="37"/>
      <c r="AY226" s="37"/>
      <c r="AZ226" s="37"/>
    </row>
    <row r="227" spans="1:52" s="21" customFormat="1">
      <c r="A227" s="209"/>
      <c r="B227" s="86"/>
      <c r="C227" s="165"/>
      <c r="D227" s="86"/>
      <c r="E227" s="86"/>
      <c r="F227" s="166"/>
      <c r="G227" s="167"/>
      <c r="H227" s="167"/>
      <c r="I227" s="22"/>
      <c r="J227" s="92"/>
      <c r="K227" s="92"/>
      <c r="L227" s="92"/>
      <c r="M227" s="17"/>
      <c r="N227" s="231"/>
      <c r="O227" s="92"/>
      <c r="P227" s="92"/>
      <c r="Q227" s="92"/>
      <c r="R227" s="17"/>
      <c r="S227" s="92"/>
      <c r="T227" s="92"/>
      <c r="U227" s="92"/>
      <c r="V227" s="92"/>
      <c r="W227" s="92"/>
      <c r="X227" s="92"/>
      <c r="Y227" s="92"/>
      <c r="Z227" s="92"/>
      <c r="AA227" s="33"/>
      <c r="AB227" s="17"/>
      <c r="AC227" s="17"/>
      <c r="AD227" s="17"/>
      <c r="AE227" s="37"/>
      <c r="AF227" s="37"/>
      <c r="AG227" s="37"/>
      <c r="AH227" s="37"/>
      <c r="AI227" s="37"/>
      <c r="AJ227" s="37"/>
      <c r="AK227" s="37"/>
      <c r="AL227" s="37"/>
      <c r="AM227" s="37"/>
      <c r="AN227" s="37"/>
      <c r="AO227" s="37"/>
      <c r="AP227" s="37"/>
      <c r="AQ227" s="37"/>
      <c r="AR227" s="37"/>
      <c r="AS227" s="37"/>
      <c r="AT227" s="37"/>
      <c r="AU227" s="37"/>
      <c r="AV227" s="37"/>
      <c r="AW227" s="37"/>
      <c r="AX227" s="37"/>
      <c r="AY227" s="37"/>
      <c r="AZ227" s="37"/>
    </row>
    <row r="228" spans="1:52" s="21" customFormat="1">
      <c r="A228" s="209"/>
      <c r="B228" s="86"/>
      <c r="C228" s="165"/>
      <c r="D228" s="86"/>
      <c r="E228" s="86"/>
      <c r="F228" s="166"/>
      <c r="G228" s="167"/>
      <c r="H228" s="167"/>
      <c r="I228" s="22"/>
      <c r="J228" s="92"/>
      <c r="K228" s="92"/>
      <c r="L228" s="92"/>
      <c r="M228" s="17"/>
      <c r="N228" s="231"/>
      <c r="O228" s="92"/>
      <c r="P228" s="92"/>
      <c r="Q228" s="92"/>
      <c r="R228" s="17"/>
      <c r="S228" s="92"/>
      <c r="T228" s="92"/>
      <c r="U228" s="92"/>
      <c r="V228" s="92"/>
      <c r="W228" s="92"/>
      <c r="X228" s="92"/>
      <c r="Y228" s="92"/>
      <c r="Z228" s="92"/>
      <c r="AA228" s="33"/>
      <c r="AB228" s="17"/>
      <c r="AC228" s="17"/>
      <c r="AD228" s="17"/>
      <c r="AE228" s="37"/>
      <c r="AF228" s="37"/>
      <c r="AG228" s="37"/>
      <c r="AH228" s="37"/>
      <c r="AI228" s="37"/>
      <c r="AJ228" s="37"/>
      <c r="AK228" s="37"/>
      <c r="AL228" s="37"/>
      <c r="AM228" s="37"/>
      <c r="AN228" s="37"/>
      <c r="AO228" s="37"/>
      <c r="AP228" s="37"/>
      <c r="AQ228" s="37"/>
      <c r="AR228" s="37"/>
      <c r="AS228" s="37"/>
      <c r="AT228" s="37"/>
      <c r="AU228" s="37"/>
      <c r="AV228" s="37"/>
      <c r="AW228" s="37"/>
      <c r="AX228" s="37"/>
      <c r="AY228" s="37"/>
      <c r="AZ228" s="37"/>
    </row>
    <row r="229" spans="1:52" s="21" customFormat="1">
      <c r="A229" s="209"/>
      <c r="B229" s="86"/>
      <c r="C229" s="165"/>
      <c r="D229" s="86"/>
      <c r="E229" s="86"/>
      <c r="F229" s="166"/>
      <c r="G229" s="167"/>
      <c r="H229" s="167"/>
      <c r="I229" s="22"/>
      <c r="J229" s="92"/>
      <c r="K229" s="92"/>
      <c r="L229" s="217"/>
      <c r="M229" s="17"/>
      <c r="N229" s="231"/>
      <c r="O229" s="92"/>
      <c r="P229" s="92"/>
      <c r="Q229" s="217"/>
      <c r="R229" s="17"/>
      <c r="S229" s="92"/>
      <c r="T229" s="92"/>
      <c r="U229" s="92"/>
      <c r="V229" s="92"/>
      <c r="W229" s="92"/>
      <c r="X229" s="92"/>
      <c r="Y229" s="217"/>
      <c r="Z229" s="217"/>
      <c r="AA229" s="33"/>
      <c r="AB229" s="17"/>
      <c r="AC229" s="17"/>
      <c r="AD229" s="17"/>
      <c r="AE229" s="37"/>
      <c r="AF229" s="37"/>
      <c r="AG229" s="37"/>
      <c r="AH229" s="37"/>
      <c r="AI229" s="37"/>
      <c r="AJ229" s="37"/>
      <c r="AK229" s="37"/>
      <c r="AL229" s="37"/>
      <c r="AM229" s="37"/>
      <c r="AN229" s="37"/>
      <c r="AO229" s="37"/>
      <c r="AP229" s="37"/>
      <c r="AQ229" s="37"/>
      <c r="AR229" s="37"/>
      <c r="AS229" s="37"/>
      <c r="AT229" s="37"/>
      <c r="AU229" s="37"/>
      <c r="AV229" s="37"/>
      <c r="AW229" s="37"/>
      <c r="AX229" s="37"/>
      <c r="AY229" s="37"/>
      <c r="AZ229" s="37"/>
    </row>
    <row r="230" spans="1:52" s="21" customFormat="1">
      <c r="A230" s="209"/>
      <c r="B230" s="86"/>
      <c r="C230" s="165"/>
      <c r="D230" s="86"/>
      <c r="E230" s="86"/>
      <c r="F230" s="166"/>
      <c r="G230" s="167"/>
      <c r="H230" s="167"/>
      <c r="I230" s="22"/>
      <c r="J230" s="92"/>
      <c r="K230" s="92"/>
      <c r="L230" s="92"/>
      <c r="M230" s="17"/>
      <c r="N230" s="231"/>
      <c r="O230" s="92"/>
      <c r="P230" s="92"/>
      <c r="Q230" s="92"/>
      <c r="R230" s="17"/>
      <c r="S230" s="92"/>
      <c r="T230" s="92"/>
      <c r="U230" s="92"/>
      <c r="V230" s="92"/>
      <c r="W230" s="92"/>
      <c r="X230" s="92"/>
      <c r="Y230" s="92"/>
      <c r="Z230" s="92"/>
      <c r="AA230" s="33"/>
      <c r="AB230" s="17"/>
      <c r="AC230" s="17"/>
      <c r="AD230" s="17"/>
      <c r="AE230" s="37"/>
      <c r="AF230" s="37"/>
      <c r="AG230" s="37"/>
      <c r="AH230" s="37"/>
      <c r="AI230" s="37"/>
      <c r="AJ230" s="37"/>
      <c r="AK230" s="37"/>
      <c r="AL230" s="37"/>
      <c r="AM230" s="37"/>
      <c r="AN230" s="37"/>
      <c r="AO230" s="37"/>
      <c r="AP230" s="37"/>
      <c r="AQ230" s="37"/>
      <c r="AR230" s="37"/>
      <c r="AS230" s="37"/>
      <c r="AT230" s="37"/>
      <c r="AU230" s="37"/>
      <c r="AV230" s="37"/>
      <c r="AW230" s="37"/>
      <c r="AX230" s="37"/>
      <c r="AY230" s="37"/>
      <c r="AZ230" s="37"/>
    </row>
    <row r="231" spans="1:52" s="21" customFormat="1">
      <c r="A231" s="209"/>
      <c r="B231" s="86"/>
      <c r="C231" s="165"/>
      <c r="D231" s="86"/>
      <c r="E231" s="86"/>
      <c r="F231" s="166"/>
      <c r="G231" s="167"/>
      <c r="H231" s="167"/>
      <c r="I231" s="22"/>
      <c r="J231" s="92"/>
      <c r="K231" s="92"/>
      <c r="L231" s="92"/>
      <c r="M231" s="17"/>
      <c r="N231" s="231"/>
      <c r="O231" s="92"/>
      <c r="P231" s="92"/>
      <c r="Q231" s="92"/>
      <c r="R231" s="17"/>
      <c r="S231" s="92"/>
      <c r="T231" s="92"/>
      <c r="U231" s="92"/>
      <c r="V231" s="92"/>
      <c r="W231" s="92"/>
      <c r="X231" s="92"/>
      <c r="Y231" s="92"/>
      <c r="Z231" s="92"/>
      <c r="AA231" s="33"/>
      <c r="AB231" s="17"/>
      <c r="AC231" s="17"/>
      <c r="AD231" s="17"/>
      <c r="AE231" s="37"/>
      <c r="AF231" s="37"/>
      <c r="AG231" s="37"/>
      <c r="AH231" s="37"/>
      <c r="AI231" s="37"/>
      <c r="AJ231" s="37"/>
      <c r="AK231" s="37"/>
      <c r="AL231" s="37"/>
      <c r="AM231" s="37"/>
      <c r="AN231" s="37"/>
      <c r="AO231" s="37"/>
      <c r="AP231" s="37"/>
      <c r="AQ231" s="37"/>
      <c r="AR231" s="37"/>
      <c r="AS231" s="37"/>
      <c r="AT231" s="37"/>
      <c r="AU231" s="37"/>
      <c r="AV231" s="37"/>
      <c r="AW231" s="37"/>
      <c r="AX231" s="37"/>
      <c r="AY231" s="37"/>
      <c r="AZ231" s="37"/>
    </row>
    <row r="232" spans="1:52" s="21" customFormat="1">
      <c r="A232" s="209"/>
      <c r="B232" s="86"/>
      <c r="C232" s="165"/>
      <c r="D232" s="86"/>
      <c r="E232" s="86"/>
      <c r="F232" s="166"/>
      <c r="G232" s="167"/>
      <c r="H232" s="167"/>
      <c r="I232" s="22"/>
      <c r="J232" s="92"/>
      <c r="K232" s="92"/>
      <c r="L232" s="92"/>
      <c r="M232" s="17"/>
      <c r="N232" s="231"/>
      <c r="O232" s="92"/>
      <c r="P232" s="92"/>
      <c r="Q232" s="92"/>
      <c r="R232" s="17"/>
      <c r="S232" s="92"/>
      <c r="T232" s="92"/>
      <c r="U232" s="92"/>
      <c r="V232" s="92"/>
      <c r="W232" s="92"/>
      <c r="X232" s="92"/>
      <c r="Y232" s="92"/>
      <c r="Z232" s="92"/>
      <c r="AA232" s="33"/>
      <c r="AB232" s="17"/>
      <c r="AC232" s="17"/>
      <c r="AD232" s="17"/>
      <c r="AE232" s="37"/>
      <c r="AF232" s="37"/>
      <c r="AG232" s="37"/>
      <c r="AH232" s="37"/>
      <c r="AI232" s="37"/>
      <c r="AJ232" s="37"/>
      <c r="AK232" s="37"/>
      <c r="AL232" s="37"/>
      <c r="AM232" s="37"/>
      <c r="AN232" s="37"/>
      <c r="AO232" s="37"/>
      <c r="AP232" s="37"/>
      <c r="AQ232" s="37"/>
      <c r="AR232" s="37"/>
      <c r="AS232" s="37"/>
      <c r="AT232" s="37"/>
      <c r="AU232" s="37"/>
      <c r="AV232" s="37"/>
      <c r="AW232" s="37"/>
      <c r="AX232" s="37"/>
      <c r="AY232" s="37"/>
      <c r="AZ232" s="37"/>
    </row>
    <row r="233" spans="1:52" s="21" customFormat="1">
      <c r="A233" s="209"/>
      <c r="B233" s="86"/>
      <c r="C233" s="165"/>
      <c r="D233" s="86"/>
      <c r="E233" s="86"/>
      <c r="F233" s="166"/>
      <c r="G233" s="167"/>
      <c r="H233" s="167"/>
      <c r="I233" s="22"/>
      <c r="J233" s="92"/>
      <c r="K233" s="92"/>
      <c r="L233" s="92"/>
      <c r="M233" s="17"/>
      <c r="N233" s="231"/>
      <c r="O233" s="92"/>
      <c r="P233" s="92"/>
      <c r="Q233" s="92"/>
      <c r="R233" s="17"/>
      <c r="S233" s="92"/>
      <c r="T233" s="92"/>
      <c r="U233" s="92"/>
      <c r="V233" s="92"/>
      <c r="W233" s="92"/>
      <c r="X233" s="92"/>
      <c r="Y233" s="92"/>
      <c r="Z233" s="92"/>
      <c r="AA233" s="92"/>
      <c r="AB233" s="17"/>
      <c r="AC233" s="17"/>
      <c r="AD233" s="17"/>
      <c r="AE233" s="37"/>
      <c r="AF233" s="37"/>
      <c r="AG233" s="37"/>
      <c r="AH233" s="37"/>
      <c r="AI233" s="37"/>
      <c r="AJ233" s="37"/>
      <c r="AK233" s="37"/>
      <c r="AL233" s="37"/>
      <c r="AM233" s="37"/>
      <c r="AN233" s="37"/>
      <c r="AO233" s="37"/>
      <c r="AP233" s="37"/>
      <c r="AQ233" s="37"/>
      <c r="AR233" s="37"/>
      <c r="AS233" s="37"/>
      <c r="AT233" s="37"/>
      <c r="AU233" s="37"/>
      <c r="AV233" s="37"/>
      <c r="AW233" s="37"/>
      <c r="AX233" s="37"/>
      <c r="AY233" s="37"/>
      <c r="AZ233" s="37"/>
    </row>
    <row r="234" spans="1:52" s="21" customFormat="1">
      <c r="A234" s="209"/>
      <c r="B234" s="86"/>
      <c r="C234" s="165"/>
      <c r="D234" s="86"/>
      <c r="E234" s="86"/>
      <c r="F234" s="166"/>
      <c r="G234" s="167"/>
      <c r="H234" s="167"/>
      <c r="I234" s="22"/>
      <c r="J234" s="92"/>
      <c r="K234" s="92"/>
      <c r="L234" s="92"/>
      <c r="M234" s="17"/>
      <c r="N234" s="231"/>
      <c r="O234" s="92"/>
      <c r="P234" s="92"/>
      <c r="Q234" s="92"/>
      <c r="R234" s="17"/>
      <c r="S234" s="92"/>
      <c r="T234" s="92"/>
      <c r="U234" s="92"/>
      <c r="V234" s="92"/>
      <c r="W234" s="92"/>
      <c r="X234" s="92"/>
      <c r="Y234" s="92"/>
      <c r="Z234" s="92"/>
      <c r="AA234" s="92"/>
      <c r="AB234" s="17"/>
      <c r="AC234" s="17"/>
      <c r="AD234" s="17"/>
      <c r="AE234" s="37"/>
      <c r="AF234" s="37"/>
      <c r="AG234" s="37"/>
      <c r="AH234" s="37"/>
      <c r="AI234" s="37"/>
      <c r="AJ234" s="37"/>
      <c r="AK234" s="37"/>
      <c r="AL234" s="37"/>
      <c r="AM234" s="37"/>
      <c r="AN234" s="37"/>
      <c r="AO234" s="37"/>
      <c r="AP234" s="37"/>
      <c r="AQ234" s="37"/>
      <c r="AR234" s="37"/>
      <c r="AS234" s="37"/>
      <c r="AT234" s="37"/>
      <c r="AU234" s="37"/>
      <c r="AV234" s="37"/>
      <c r="AW234" s="37"/>
      <c r="AX234" s="37"/>
      <c r="AY234" s="37"/>
      <c r="AZ234" s="37"/>
    </row>
    <row r="235" spans="1:52" s="21" customFormat="1">
      <c r="A235" s="209"/>
      <c r="B235" s="86"/>
      <c r="C235" s="165"/>
      <c r="D235" s="86"/>
      <c r="E235" s="86"/>
      <c r="F235" s="166"/>
      <c r="G235" s="167"/>
      <c r="H235" s="167"/>
      <c r="I235" s="22"/>
      <c r="J235" s="92"/>
      <c r="K235" s="92"/>
      <c r="L235" s="92"/>
      <c r="M235" s="17"/>
      <c r="N235" s="231"/>
      <c r="O235" s="92"/>
      <c r="P235" s="92"/>
      <c r="Q235" s="92"/>
      <c r="R235" s="17"/>
      <c r="S235" s="92"/>
      <c r="T235" s="92"/>
      <c r="U235" s="92"/>
      <c r="V235" s="92"/>
      <c r="W235" s="92"/>
      <c r="X235" s="92"/>
      <c r="Y235" s="92"/>
      <c r="Z235" s="92"/>
      <c r="AA235" s="92"/>
      <c r="AB235" s="17"/>
      <c r="AC235" s="17"/>
      <c r="AD235" s="17"/>
      <c r="AE235" s="37"/>
      <c r="AF235" s="37"/>
      <c r="AG235" s="37"/>
      <c r="AH235" s="37"/>
      <c r="AI235" s="37"/>
      <c r="AJ235" s="37"/>
      <c r="AK235" s="37"/>
      <c r="AL235" s="37"/>
      <c r="AM235" s="37"/>
      <c r="AN235" s="37"/>
      <c r="AO235" s="37"/>
      <c r="AP235" s="37"/>
      <c r="AQ235" s="37"/>
      <c r="AR235" s="37"/>
      <c r="AS235" s="37"/>
      <c r="AT235" s="37"/>
      <c r="AU235" s="37"/>
      <c r="AV235" s="37"/>
      <c r="AW235" s="37"/>
      <c r="AX235" s="37"/>
      <c r="AY235" s="37"/>
      <c r="AZ235" s="37"/>
    </row>
    <row r="236" spans="1:52" s="21" customFormat="1">
      <c r="A236" s="209"/>
      <c r="B236" s="86"/>
      <c r="C236" s="165"/>
      <c r="D236" s="86"/>
      <c r="E236" s="86"/>
      <c r="F236" s="166"/>
      <c r="G236" s="167"/>
      <c r="H236" s="167"/>
      <c r="I236" s="22"/>
      <c r="J236" s="92"/>
      <c r="K236" s="92"/>
      <c r="L236" s="92"/>
      <c r="M236" s="17"/>
      <c r="N236" s="231"/>
      <c r="O236" s="92"/>
      <c r="P236" s="92"/>
      <c r="Q236" s="92"/>
      <c r="R236" s="17"/>
      <c r="S236" s="92"/>
      <c r="T236" s="92"/>
      <c r="U236" s="92"/>
      <c r="V236" s="92"/>
      <c r="W236" s="92"/>
      <c r="X236" s="92"/>
      <c r="Y236" s="92"/>
      <c r="Z236" s="92"/>
      <c r="AA236" s="92"/>
      <c r="AB236" s="17"/>
      <c r="AC236" s="17"/>
      <c r="AD236" s="17"/>
      <c r="AE236" s="37"/>
      <c r="AF236" s="37"/>
      <c r="AG236" s="37"/>
      <c r="AH236" s="37"/>
      <c r="AI236" s="37"/>
      <c r="AJ236" s="37"/>
      <c r="AK236" s="37"/>
      <c r="AL236" s="37"/>
      <c r="AM236" s="37"/>
      <c r="AN236" s="37"/>
      <c r="AO236" s="37"/>
      <c r="AP236" s="37"/>
      <c r="AQ236" s="37"/>
      <c r="AR236" s="37"/>
      <c r="AS236" s="37"/>
      <c r="AT236" s="37"/>
      <c r="AU236" s="37"/>
      <c r="AV236" s="37"/>
      <c r="AW236" s="37"/>
      <c r="AX236" s="37"/>
      <c r="AY236" s="37"/>
      <c r="AZ236" s="37"/>
    </row>
    <row r="237" spans="1:52" s="21" customFormat="1">
      <c r="A237" s="209"/>
      <c r="B237" s="86"/>
      <c r="C237" s="165"/>
      <c r="D237" s="86"/>
      <c r="E237" s="86"/>
      <c r="F237" s="166"/>
      <c r="G237" s="167"/>
      <c r="H237" s="167"/>
      <c r="I237" s="22"/>
      <c r="J237" s="92"/>
      <c r="K237" s="92"/>
      <c r="L237" s="92"/>
      <c r="M237" s="17"/>
      <c r="N237" s="231"/>
      <c r="O237" s="92"/>
      <c r="P237" s="92"/>
      <c r="Q237" s="92"/>
      <c r="R237" s="17"/>
      <c r="S237" s="92"/>
      <c r="T237" s="92"/>
      <c r="U237" s="92"/>
      <c r="V237" s="92"/>
      <c r="W237" s="92"/>
      <c r="X237" s="92"/>
      <c r="Y237" s="92"/>
      <c r="Z237" s="92"/>
      <c r="AA237" s="92"/>
      <c r="AB237" s="17"/>
      <c r="AC237" s="17"/>
      <c r="AD237" s="17"/>
      <c r="AE237" s="37"/>
      <c r="AF237" s="37"/>
      <c r="AG237" s="37"/>
      <c r="AH237" s="37"/>
      <c r="AI237" s="37"/>
      <c r="AJ237" s="37"/>
      <c r="AK237" s="37"/>
      <c r="AL237" s="37"/>
      <c r="AM237" s="37"/>
      <c r="AN237" s="37"/>
      <c r="AO237" s="37"/>
      <c r="AP237" s="37"/>
      <c r="AQ237" s="37"/>
      <c r="AR237" s="37"/>
      <c r="AS237" s="37"/>
      <c r="AT237" s="37"/>
      <c r="AU237" s="37"/>
      <c r="AV237" s="37"/>
      <c r="AW237" s="37"/>
      <c r="AX237" s="37"/>
      <c r="AY237" s="37"/>
      <c r="AZ237" s="37"/>
    </row>
    <row r="238" spans="1:52" s="21" customFormat="1">
      <c r="A238" s="209"/>
      <c r="B238" s="86"/>
      <c r="C238" s="165"/>
      <c r="D238" s="86"/>
      <c r="E238" s="86"/>
      <c r="F238" s="166"/>
      <c r="G238" s="167"/>
      <c r="H238" s="167"/>
      <c r="I238" s="22"/>
      <c r="J238" s="92"/>
      <c r="K238" s="92"/>
      <c r="L238" s="92"/>
      <c r="M238" s="17"/>
      <c r="N238" s="231"/>
      <c r="O238" s="92"/>
      <c r="P238" s="92"/>
      <c r="Q238" s="92"/>
      <c r="R238" s="17"/>
      <c r="S238" s="92"/>
      <c r="T238" s="92"/>
      <c r="U238" s="92"/>
      <c r="V238" s="92"/>
      <c r="W238" s="92"/>
      <c r="X238" s="92"/>
      <c r="Y238" s="92"/>
      <c r="Z238" s="92"/>
      <c r="AA238" s="92"/>
      <c r="AB238" s="17"/>
      <c r="AC238" s="17"/>
      <c r="AD238" s="17"/>
      <c r="AE238" s="37"/>
      <c r="AF238" s="37"/>
      <c r="AG238" s="37"/>
      <c r="AH238" s="37"/>
      <c r="AI238" s="37"/>
      <c r="AJ238" s="37"/>
      <c r="AK238" s="37"/>
      <c r="AL238" s="37"/>
      <c r="AM238" s="37"/>
      <c r="AN238" s="37"/>
      <c r="AO238" s="37"/>
      <c r="AP238" s="37"/>
      <c r="AQ238" s="37"/>
      <c r="AR238" s="37"/>
      <c r="AS238" s="37"/>
      <c r="AT238" s="37"/>
      <c r="AU238" s="37"/>
      <c r="AV238" s="37"/>
      <c r="AW238" s="37"/>
      <c r="AX238" s="37"/>
      <c r="AY238" s="37"/>
      <c r="AZ238" s="37"/>
    </row>
    <row r="239" spans="1:52" s="21" customFormat="1">
      <c r="A239" s="209"/>
      <c r="B239" s="86"/>
      <c r="C239" s="165"/>
      <c r="D239" s="86"/>
      <c r="E239" s="86"/>
      <c r="F239" s="166"/>
      <c r="G239" s="167"/>
      <c r="H239" s="167"/>
      <c r="I239" s="22"/>
      <c r="J239" s="92"/>
      <c r="K239" s="92"/>
      <c r="L239" s="92"/>
      <c r="M239" s="17"/>
      <c r="N239" s="231"/>
      <c r="O239" s="92"/>
      <c r="P239" s="92"/>
      <c r="Q239" s="92"/>
      <c r="R239" s="17"/>
      <c r="S239" s="92"/>
      <c r="T239" s="92"/>
      <c r="U239" s="92"/>
      <c r="V239" s="92"/>
      <c r="W239" s="92"/>
      <c r="X239" s="92"/>
      <c r="Y239" s="92"/>
      <c r="Z239" s="92"/>
      <c r="AA239" s="92"/>
      <c r="AB239" s="17"/>
      <c r="AC239" s="17"/>
      <c r="AD239" s="17"/>
      <c r="AE239" s="37"/>
      <c r="AF239" s="37"/>
      <c r="AG239" s="37"/>
      <c r="AH239" s="37"/>
      <c r="AI239" s="37"/>
      <c r="AJ239" s="37"/>
      <c r="AK239" s="37"/>
      <c r="AL239" s="37"/>
      <c r="AM239" s="37"/>
      <c r="AN239" s="37"/>
      <c r="AO239" s="37"/>
      <c r="AP239" s="37"/>
      <c r="AQ239" s="37"/>
      <c r="AR239" s="37"/>
      <c r="AS239" s="37"/>
      <c r="AT239" s="37"/>
      <c r="AU239" s="37"/>
      <c r="AV239" s="37"/>
      <c r="AW239" s="37"/>
      <c r="AX239" s="37"/>
      <c r="AY239" s="37"/>
      <c r="AZ239" s="37"/>
    </row>
    <row r="240" spans="1:52" s="21" customFormat="1">
      <c r="A240" s="209"/>
      <c r="B240" s="86"/>
      <c r="C240" s="165"/>
      <c r="D240" s="86"/>
      <c r="E240" s="86"/>
      <c r="F240" s="166"/>
      <c r="G240" s="167"/>
      <c r="H240" s="167"/>
      <c r="I240" s="22"/>
      <c r="J240" s="92"/>
      <c r="K240" s="92"/>
      <c r="L240" s="92"/>
      <c r="M240" s="17"/>
      <c r="N240" s="231"/>
      <c r="O240" s="92"/>
      <c r="P240" s="92"/>
      <c r="Q240" s="92"/>
      <c r="R240" s="17"/>
      <c r="S240" s="92"/>
      <c r="T240" s="92"/>
      <c r="U240" s="92"/>
      <c r="V240" s="92"/>
      <c r="W240" s="92"/>
      <c r="X240" s="92"/>
      <c r="Y240" s="92"/>
      <c r="Z240" s="92"/>
      <c r="AA240" s="92"/>
      <c r="AB240" s="17"/>
      <c r="AC240" s="17"/>
      <c r="AD240" s="17"/>
      <c r="AE240" s="37"/>
      <c r="AF240" s="37"/>
      <c r="AG240" s="37"/>
      <c r="AH240" s="37"/>
      <c r="AI240" s="37"/>
      <c r="AJ240" s="37"/>
      <c r="AK240" s="37"/>
      <c r="AL240" s="37"/>
      <c r="AM240" s="37"/>
      <c r="AN240" s="37"/>
      <c r="AO240" s="37"/>
      <c r="AP240" s="37"/>
      <c r="AQ240" s="37"/>
      <c r="AR240" s="37"/>
      <c r="AS240" s="37"/>
      <c r="AT240" s="37"/>
      <c r="AU240" s="37"/>
      <c r="AV240" s="37"/>
      <c r="AW240" s="37"/>
      <c r="AX240" s="37"/>
      <c r="AY240" s="37"/>
      <c r="AZ240" s="37"/>
    </row>
    <row r="241" spans="1:52" s="21" customFormat="1">
      <c r="A241" s="209"/>
      <c r="B241" s="86"/>
      <c r="C241" s="165"/>
      <c r="D241" s="86"/>
      <c r="E241" s="86"/>
      <c r="F241" s="166"/>
      <c r="G241" s="167"/>
      <c r="H241" s="167"/>
      <c r="I241" s="22"/>
      <c r="J241" s="92"/>
      <c r="K241" s="92"/>
      <c r="L241" s="92"/>
      <c r="M241" s="17"/>
      <c r="N241" s="231"/>
      <c r="O241" s="92"/>
      <c r="P241" s="92"/>
      <c r="Q241" s="92"/>
      <c r="R241" s="17"/>
      <c r="S241" s="92"/>
      <c r="T241" s="92"/>
      <c r="U241" s="92"/>
      <c r="V241" s="92"/>
      <c r="W241" s="92"/>
      <c r="X241" s="92"/>
      <c r="Y241" s="92"/>
      <c r="Z241" s="92"/>
      <c r="AA241" s="92"/>
      <c r="AB241" s="17"/>
      <c r="AC241" s="17"/>
      <c r="AD241" s="17"/>
      <c r="AE241" s="37"/>
      <c r="AF241" s="37"/>
      <c r="AG241" s="37"/>
      <c r="AH241" s="37"/>
      <c r="AI241" s="37"/>
      <c r="AJ241" s="37"/>
      <c r="AK241" s="37"/>
      <c r="AL241" s="37"/>
      <c r="AM241" s="37"/>
      <c r="AN241" s="37"/>
      <c r="AO241" s="37"/>
      <c r="AP241" s="37"/>
      <c r="AQ241" s="37"/>
      <c r="AR241" s="37"/>
      <c r="AS241" s="37"/>
      <c r="AT241" s="37"/>
      <c r="AU241" s="37"/>
      <c r="AV241" s="37"/>
      <c r="AW241" s="37"/>
      <c r="AX241" s="37"/>
      <c r="AY241" s="37"/>
      <c r="AZ241" s="37"/>
    </row>
    <row r="242" spans="1:52" s="21" customFormat="1">
      <c r="A242" s="209"/>
      <c r="B242" s="86"/>
      <c r="C242" s="165"/>
      <c r="D242" s="86"/>
      <c r="E242" s="86"/>
      <c r="F242" s="166"/>
      <c r="G242" s="167"/>
      <c r="H242" s="167"/>
      <c r="I242" s="22"/>
      <c r="J242" s="92"/>
      <c r="K242" s="92"/>
      <c r="L242" s="92"/>
      <c r="M242" s="17"/>
      <c r="N242" s="231"/>
      <c r="O242" s="92"/>
      <c r="P242" s="92"/>
      <c r="Q242" s="92"/>
      <c r="R242" s="17"/>
      <c r="S242" s="92"/>
      <c r="T242" s="92"/>
      <c r="U242" s="92"/>
      <c r="V242" s="92"/>
      <c r="W242" s="92"/>
      <c r="X242" s="92"/>
      <c r="Y242" s="92"/>
      <c r="Z242" s="92"/>
      <c r="AA242" s="92"/>
      <c r="AB242" s="17"/>
      <c r="AC242" s="17"/>
      <c r="AD242" s="17"/>
      <c r="AE242" s="37"/>
      <c r="AF242" s="37"/>
      <c r="AG242" s="37"/>
      <c r="AH242" s="37"/>
      <c r="AI242" s="37"/>
      <c r="AJ242" s="37"/>
      <c r="AK242" s="37"/>
      <c r="AL242" s="37"/>
      <c r="AM242" s="37"/>
      <c r="AN242" s="37"/>
      <c r="AO242" s="37"/>
      <c r="AP242" s="37"/>
      <c r="AQ242" s="37"/>
      <c r="AR242" s="37"/>
      <c r="AS242" s="37"/>
      <c r="AT242" s="37"/>
      <c r="AU242" s="37"/>
      <c r="AV242" s="37"/>
      <c r="AW242" s="37"/>
      <c r="AX242" s="37"/>
      <c r="AY242" s="37"/>
      <c r="AZ242" s="37"/>
    </row>
    <row r="243" spans="1:52" s="21" customFormat="1">
      <c r="A243" s="209"/>
      <c r="B243" s="86"/>
      <c r="C243" s="165"/>
      <c r="D243" s="86"/>
      <c r="E243" s="86"/>
      <c r="F243" s="166"/>
      <c r="G243" s="167"/>
      <c r="H243" s="167"/>
      <c r="I243" s="22"/>
      <c r="J243" s="92"/>
      <c r="K243" s="92"/>
      <c r="L243" s="92"/>
      <c r="M243" s="17"/>
      <c r="N243" s="231"/>
      <c r="O243" s="92"/>
      <c r="P243" s="92"/>
      <c r="Q243" s="92"/>
      <c r="R243" s="17"/>
      <c r="S243" s="92"/>
      <c r="T243" s="92"/>
      <c r="U243" s="92"/>
      <c r="V243" s="92"/>
      <c r="W243" s="92"/>
      <c r="X243" s="92"/>
      <c r="Y243" s="92"/>
      <c r="Z243" s="92"/>
      <c r="AA243" s="92"/>
      <c r="AB243" s="17"/>
      <c r="AC243" s="17"/>
      <c r="AD243" s="17"/>
      <c r="AE243" s="37"/>
      <c r="AF243" s="37"/>
      <c r="AG243" s="37"/>
      <c r="AH243" s="37"/>
      <c r="AI243" s="37"/>
      <c r="AJ243" s="37"/>
      <c r="AK243" s="37"/>
      <c r="AL243" s="37"/>
      <c r="AM243" s="37"/>
      <c r="AN243" s="37"/>
      <c r="AO243" s="37"/>
      <c r="AP243" s="37"/>
      <c r="AQ243" s="37"/>
      <c r="AR243" s="37"/>
      <c r="AS243" s="37"/>
      <c r="AT243" s="37"/>
      <c r="AU243" s="37"/>
      <c r="AV243" s="37"/>
      <c r="AW243" s="37"/>
      <c r="AX243" s="37"/>
      <c r="AY243" s="37"/>
      <c r="AZ243" s="37"/>
    </row>
    <row r="244" spans="1:52" s="21" customFormat="1">
      <c r="A244" s="209"/>
      <c r="B244" s="86"/>
      <c r="C244" s="165"/>
      <c r="D244" s="86"/>
      <c r="E244" s="86"/>
      <c r="F244" s="166"/>
      <c r="G244" s="167"/>
      <c r="H244" s="167"/>
      <c r="I244" s="22"/>
      <c r="J244" s="92"/>
      <c r="K244" s="92"/>
      <c r="L244" s="92"/>
      <c r="M244" s="17"/>
      <c r="N244" s="231"/>
      <c r="O244" s="92"/>
      <c r="P244" s="92"/>
      <c r="Q244" s="92"/>
      <c r="R244" s="17"/>
      <c r="S244" s="92"/>
      <c r="T244" s="92"/>
      <c r="U244" s="92"/>
      <c r="V244" s="92"/>
      <c r="W244" s="92"/>
      <c r="X244" s="92"/>
      <c r="Y244" s="92"/>
      <c r="Z244" s="92"/>
      <c r="AA244" s="92"/>
      <c r="AB244" s="17"/>
      <c r="AC244" s="17"/>
      <c r="AD244" s="17"/>
      <c r="AE244" s="37"/>
      <c r="AF244" s="37"/>
      <c r="AG244" s="37"/>
      <c r="AH244" s="37"/>
      <c r="AI244" s="37"/>
      <c r="AJ244" s="37"/>
      <c r="AK244" s="37"/>
      <c r="AL244" s="37"/>
      <c r="AM244" s="37"/>
      <c r="AN244" s="37"/>
      <c r="AO244" s="37"/>
      <c r="AP244" s="37"/>
      <c r="AQ244" s="37"/>
      <c r="AR244" s="37"/>
      <c r="AS244" s="37"/>
      <c r="AT244" s="37"/>
      <c r="AU244" s="37"/>
      <c r="AV244" s="37"/>
      <c r="AW244" s="37"/>
      <c r="AX244" s="37"/>
      <c r="AY244" s="37"/>
      <c r="AZ244" s="37"/>
    </row>
    <row r="245" spans="1:52" s="21" customFormat="1">
      <c r="A245" s="209"/>
      <c r="B245" s="86"/>
      <c r="C245" s="165"/>
      <c r="D245" s="86"/>
      <c r="E245" s="86"/>
      <c r="F245" s="166"/>
      <c r="G245" s="167"/>
      <c r="H245" s="167"/>
      <c r="I245" s="22"/>
      <c r="J245" s="92"/>
      <c r="K245" s="92"/>
      <c r="L245" s="92"/>
      <c r="M245" s="17"/>
      <c r="N245" s="231"/>
      <c r="O245" s="92"/>
      <c r="P245" s="92"/>
      <c r="Q245" s="92"/>
      <c r="R245" s="17"/>
      <c r="S245" s="92"/>
      <c r="T245" s="92"/>
      <c r="U245" s="92"/>
      <c r="V245" s="92"/>
      <c r="W245" s="92"/>
      <c r="X245" s="92"/>
      <c r="Y245" s="92"/>
      <c r="Z245" s="92"/>
      <c r="AA245" s="92"/>
      <c r="AB245" s="17"/>
      <c r="AC245" s="17"/>
      <c r="AD245" s="17"/>
      <c r="AE245" s="37"/>
      <c r="AF245" s="37"/>
      <c r="AG245" s="37"/>
      <c r="AH245" s="37"/>
      <c r="AI245" s="37"/>
      <c r="AJ245" s="37"/>
      <c r="AK245" s="37"/>
      <c r="AL245" s="37"/>
      <c r="AM245" s="37"/>
      <c r="AN245" s="37"/>
      <c r="AO245" s="37"/>
      <c r="AP245" s="37"/>
      <c r="AQ245" s="37"/>
      <c r="AR245" s="37"/>
      <c r="AS245" s="37"/>
      <c r="AT245" s="37"/>
      <c r="AU245" s="37"/>
      <c r="AV245" s="37"/>
      <c r="AW245" s="37"/>
      <c r="AX245" s="37"/>
      <c r="AY245" s="37"/>
      <c r="AZ245" s="37"/>
    </row>
    <row r="246" spans="1:52" s="21" customFormat="1">
      <c r="A246" s="209"/>
      <c r="B246" s="86"/>
      <c r="C246" s="165"/>
      <c r="D246" s="86"/>
      <c r="E246" s="86"/>
      <c r="F246" s="166"/>
      <c r="G246" s="167"/>
      <c r="H246" s="167"/>
      <c r="I246" s="22"/>
      <c r="J246" s="92"/>
      <c r="K246" s="92"/>
      <c r="L246" s="92"/>
      <c r="M246" s="17"/>
      <c r="N246" s="231"/>
      <c r="O246" s="92"/>
      <c r="P246" s="92"/>
      <c r="Q246" s="92"/>
      <c r="R246" s="17"/>
      <c r="S246" s="92"/>
      <c r="T246" s="92"/>
      <c r="U246" s="92"/>
      <c r="V246" s="92"/>
      <c r="W246" s="92"/>
      <c r="X246" s="92"/>
      <c r="Y246" s="92"/>
      <c r="Z246" s="92"/>
      <c r="AA246" s="92"/>
      <c r="AB246" s="17"/>
      <c r="AC246" s="17"/>
      <c r="AD246" s="17"/>
      <c r="AE246" s="37"/>
      <c r="AF246" s="37"/>
      <c r="AG246" s="37"/>
      <c r="AH246" s="37"/>
      <c r="AI246" s="37"/>
      <c r="AJ246" s="37"/>
      <c r="AK246" s="37"/>
      <c r="AL246" s="37"/>
      <c r="AM246" s="37"/>
      <c r="AN246" s="37"/>
      <c r="AO246" s="37"/>
      <c r="AP246" s="37"/>
      <c r="AQ246" s="37"/>
      <c r="AR246" s="37"/>
      <c r="AS246" s="37"/>
      <c r="AT246" s="37"/>
      <c r="AU246" s="37"/>
      <c r="AV246" s="37"/>
      <c r="AW246" s="37"/>
      <c r="AX246" s="37"/>
      <c r="AY246" s="37"/>
      <c r="AZ246" s="37"/>
    </row>
    <row r="247" spans="1:52" s="21" customFormat="1">
      <c r="A247" s="209"/>
      <c r="B247" s="86"/>
      <c r="C247" s="165"/>
      <c r="D247" s="86"/>
      <c r="E247" s="86"/>
      <c r="F247" s="166"/>
      <c r="G247" s="167"/>
      <c r="H247" s="167"/>
      <c r="I247" s="22"/>
      <c r="J247" s="92"/>
      <c r="K247" s="92"/>
      <c r="L247" s="92"/>
      <c r="M247" s="17"/>
      <c r="N247" s="231"/>
      <c r="O247" s="92"/>
      <c r="P247" s="92"/>
      <c r="Q247" s="92"/>
      <c r="R247" s="17"/>
      <c r="S247" s="92"/>
      <c r="T247" s="92"/>
      <c r="U247" s="92"/>
      <c r="V247" s="92"/>
      <c r="W247" s="92"/>
      <c r="X247" s="92"/>
      <c r="Y247" s="92"/>
      <c r="Z247" s="92"/>
      <c r="AA247" s="92"/>
      <c r="AB247" s="17"/>
      <c r="AC247" s="17"/>
      <c r="AD247" s="17"/>
      <c r="AE247" s="37"/>
      <c r="AF247" s="37"/>
      <c r="AG247" s="37"/>
      <c r="AH247" s="37"/>
      <c r="AI247" s="37"/>
      <c r="AJ247" s="37"/>
      <c r="AK247" s="37"/>
      <c r="AL247" s="37"/>
      <c r="AM247" s="37"/>
      <c r="AN247" s="37"/>
      <c r="AO247" s="37"/>
      <c r="AP247" s="37"/>
      <c r="AQ247" s="37"/>
      <c r="AR247" s="37"/>
      <c r="AS247" s="37"/>
      <c r="AT247" s="37"/>
      <c r="AU247" s="37"/>
      <c r="AV247" s="37"/>
      <c r="AW247" s="37"/>
      <c r="AX247" s="37"/>
      <c r="AY247" s="37"/>
      <c r="AZ247" s="37"/>
    </row>
    <row r="248" spans="1:52" s="21" customFormat="1">
      <c r="A248" s="209"/>
      <c r="B248" s="86"/>
      <c r="C248" s="165"/>
      <c r="D248" s="86"/>
      <c r="E248" s="86"/>
      <c r="F248" s="166"/>
      <c r="G248" s="167"/>
      <c r="H248" s="167"/>
      <c r="I248" s="22"/>
      <c r="J248" s="92"/>
      <c r="K248" s="92"/>
      <c r="L248" s="92"/>
      <c r="M248" s="17"/>
      <c r="N248" s="231"/>
      <c r="O248" s="92"/>
      <c r="P248" s="92"/>
      <c r="Q248" s="92"/>
      <c r="R248" s="17"/>
      <c r="S248" s="92"/>
      <c r="T248" s="92"/>
      <c r="U248" s="92"/>
      <c r="V248" s="92"/>
      <c r="W248" s="92"/>
      <c r="X248" s="92"/>
      <c r="Y248" s="92"/>
      <c r="Z248" s="92"/>
      <c r="AA248" s="92"/>
      <c r="AB248" s="17"/>
      <c r="AC248" s="17"/>
      <c r="AD248" s="17"/>
      <c r="AE248" s="37"/>
      <c r="AF248" s="37"/>
      <c r="AG248" s="37"/>
      <c r="AH248" s="37"/>
      <c r="AI248" s="37"/>
      <c r="AJ248" s="37"/>
      <c r="AK248" s="37"/>
      <c r="AL248" s="37"/>
      <c r="AM248" s="37"/>
      <c r="AN248" s="37"/>
      <c r="AO248" s="37"/>
      <c r="AP248" s="37"/>
      <c r="AQ248" s="37"/>
      <c r="AR248" s="37"/>
      <c r="AS248" s="37"/>
      <c r="AT248" s="37"/>
      <c r="AU248" s="37"/>
      <c r="AV248" s="37"/>
      <c r="AW248" s="37"/>
      <c r="AX248" s="37"/>
      <c r="AY248" s="37"/>
      <c r="AZ248" s="37"/>
    </row>
    <row r="249" spans="1:52" s="21" customFormat="1">
      <c r="A249" s="209"/>
      <c r="B249" s="86"/>
      <c r="C249" s="165"/>
      <c r="D249" s="86"/>
      <c r="E249" s="86"/>
      <c r="F249" s="166"/>
      <c r="G249" s="167"/>
      <c r="H249" s="167"/>
      <c r="I249" s="22"/>
      <c r="J249" s="92"/>
      <c r="K249" s="92"/>
      <c r="L249" s="92"/>
      <c r="M249" s="17"/>
      <c r="N249" s="231"/>
      <c r="O249" s="92"/>
      <c r="P249" s="92"/>
      <c r="Q249" s="290"/>
      <c r="R249" s="17"/>
      <c r="S249" s="92"/>
      <c r="T249" s="92"/>
      <c r="U249" s="92"/>
      <c r="V249" s="92"/>
      <c r="W249" s="92"/>
      <c r="X249" s="92"/>
      <c r="Y249" s="92"/>
      <c r="Z249" s="92"/>
      <c r="AA249" s="92"/>
      <c r="AB249" s="17"/>
      <c r="AC249" s="17"/>
      <c r="AD249" s="17"/>
      <c r="AE249" s="37"/>
      <c r="AF249" s="37"/>
      <c r="AG249" s="37"/>
      <c r="AH249" s="37"/>
      <c r="AI249" s="37"/>
      <c r="AJ249" s="37"/>
      <c r="AK249" s="37"/>
      <c r="AL249" s="37"/>
      <c r="AM249" s="37"/>
      <c r="AN249" s="37"/>
      <c r="AO249" s="37"/>
      <c r="AP249" s="37"/>
      <c r="AQ249" s="37"/>
      <c r="AR249" s="37"/>
      <c r="AS249" s="37"/>
      <c r="AT249" s="37"/>
      <c r="AU249" s="37"/>
      <c r="AV249" s="37"/>
      <c r="AW249" s="37"/>
      <c r="AX249" s="37"/>
      <c r="AY249" s="37"/>
      <c r="AZ249" s="37"/>
    </row>
    <row r="250" spans="1:52" s="21" customFormat="1">
      <c r="A250" s="209"/>
      <c r="B250" s="86"/>
      <c r="C250" s="165"/>
      <c r="D250" s="86"/>
      <c r="E250" s="86"/>
      <c r="F250" s="166"/>
      <c r="G250" s="167"/>
      <c r="H250" s="167"/>
      <c r="I250" s="22"/>
      <c r="J250" s="92"/>
      <c r="K250" s="92"/>
      <c r="L250" s="92"/>
      <c r="M250" s="17"/>
      <c r="N250" s="231"/>
      <c r="O250" s="92"/>
      <c r="P250" s="92"/>
      <c r="Q250" s="290"/>
      <c r="R250" s="17"/>
      <c r="S250" s="92"/>
      <c r="T250" s="92"/>
      <c r="U250" s="92"/>
      <c r="V250" s="92"/>
      <c r="W250" s="92"/>
      <c r="X250" s="92"/>
      <c r="Y250" s="92"/>
      <c r="Z250" s="92"/>
      <c r="AA250" s="92"/>
      <c r="AB250" s="17"/>
      <c r="AC250" s="17"/>
      <c r="AD250" s="17"/>
      <c r="AE250" s="37"/>
      <c r="AF250" s="37"/>
      <c r="AG250" s="37"/>
      <c r="AH250" s="37"/>
      <c r="AI250" s="37"/>
      <c r="AJ250" s="37"/>
      <c r="AK250" s="37"/>
      <c r="AL250" s="37"/>
      <c r="AM250" s="37"/>
      <c r="AN250" s="37"/>
      <c r="AO250" s="37"/>
      <c r="AP250" s="37"/>
      <c r="AQ250" s="37"/>
      <c r="AR250" s="37"/>
      <c r="AS250" s="37"/>
      <c r="AT250" s="37"/>
      <c r="AU250" s="37"/>
      <c r="AV250" s="37"/>
      <c r="AW250" s="37"/>
      <c r="AX250" s="37"/>
      <c r="AY250" s="37"/>
      <c r="AZ250" s="37"/>
    </row>
    <row r="251" spans="1:52" s="21" customFormat="1">
      <c r="A251" s="209"/>
      <c r="B251" s="86"/>
      <c r="C251" s="165"/>
      <c r="D251" s="86"/>
      <c r="E251" s="86"/>
      <c r="F251" s="166"/>
      <c r="G251" s="167"/>
      <c r="H251" s="167"/>
      <c r="I251" s="22"/>
      <c r="J251" s="92"/>
      <c r="K251" s="92"/>
      <c r="L251" s="92"/>
      <c r="M251" s="17"/>
      <c r="N251" s="231"/>
      <c r="O251" s="92"/>
      <c r="P251" s="92"/>
      <c r="Q251" s="92"/>
      <c r="R251" s="17"/>
      <c r="S251" s="92"/>
      <c r="T251" s="92"/>
      <c r="U251" s="92"/>
      <c r="V251" s="92"/>
      <c r="W251" s="92"/>
      <c r="X251" s="92"/>
      <c r="Y251" s="92"/>
      <c r="Z251" s="92"/>
      <c r="AA251" s="92"/>
      <c r="AB251" s="17"/>
      <c r="AC251" s="17"/>
      <c r="AD251" s="17"/>
      <c r="AE251" s="37"/>
      <c r="AF251" s="37"/>
      <c r="AG251" s="37"/>
      <c r="AH251" s="37"/>
      <c r="AI251" s="37"/>
      <c r="AJ251" s="37"/>
      <c r="AK251" s="37"/>
      <c r="AL251" s="37"/>
      <c r="AM251" s="37"/>
      <c r="AN251" s="37"/>
      <c r="AO251" s="37"/>
      <c r="AP251" s="37"/>
      <c r="AQ251" s="37"/>
      <c r="AR251" s="37"/>
      <c r="AS251" s="37"/>
      <c r="AT251" s="37"/>
      <c r="AU251" s="37"/>
      <c r="AV251" s="37"/>
      <c r="AW251" s="37"/>
      <c r="AX251" s="37"/>
      <c r="AY251" s="37"/>
      <c r="AZ251" s="37"/>
    </row>
    <row r="252" spans="1:52" s="21" customFormat="1">
      <c r="A252" s="209"/>
      <c r="B252" s="86"/>
      <c r="C252" s="165"/>
      <c r="D252" s="86"/>
      <c r="E252" s="86"/>
      <c r="F252" s="166"/>
      <c r="G252" s="167"/>
      <c r="H252" s="167"/>
      <c r="I252" s="22"/>
      <c r="J252" s="92"/>
      <c r="K252" s="92"/>
      <c r="L252" s="92"/>
      <c r="M252" s="17"/>
      <c r="N252" s="231"/>
      <c r="O252" s="92"/>
      <c r="P252" s="92"/>
      <c r="Q252" s="92"/>
      <c r="R252" s="17"/>
      <c r="S252" s="92"/>
      <c r="T252" s="92"/>
      <c r="U252" s="92"/>
      <c r="V252" s="92"/>
      <c r="W252" s="92"/>
      <c r="X252" s="92"/>
      <c r="Y252" s="92"/>
      <c r="Z252" s="92"/>
      <c r="AA252" s="92"/>
      <c r="AB252" s="17"/>
      <c r="AC252" s="17"/>
      <c r="AD252" s="17"/>
      <c r="AE252" s="37"/>
      <c r="AF252" s="37"/>
      <c r="AG252" s="37"/>
      <c r="AH252" s="37"/>
      <c r="AI252" s="37"/>
      <c r="AJ252" s="37"/>
      <c r="AK252" s="37"/>
      <c r="AL252" s="37"/>
      <c r="AM252" s="37"/>
      <c r="AN252" s="37"/>
      <c r="AO252" s="37"/>
      <c r="AP252" s="37"/>
      <c r="AQ252" s="37"/>
      <c r="AR252" s="37"/>
      <c r="AS252" s="37"/>
      <c r="AT252" s="37"/>
      <c r="AU252" s="37"/>
      <c r="AV252" s="37"/>
      <c r="AW252" s="37"/>
      <c r="AX252" s="37"/>
      <c r="AY252" s="37"/>
      <c r="AZ252" s="37"/>
    </row>
    <row r="253" spans="1:52" s="21" customFormat="1">
      <c r="A253" s="209"/>
      <c r="B253" s="86"/>
      <c r="C253" s="165"/>
      <c r="D253" s="86"/>
      <c r="E253" s="86"/>
      <c r="F253" s="166"/>
      <c r="G253" s="167"/>
      <c r="H253" s="167"/>
      <c r="I253" s="22"/>
      <c r="J253" s="92"/>
      <c r="K253" s="92"/>
      <c r="L253" s="92"/>
      <c r="M253" s="17"/>
      <c r="N253" s="231"/>
      <c r="O253" s="92"/>
      <c r="P253" s="92"/>
      <c r="Q253" s="92"/>
      <c r="R253" s="17"/>
      <c r="S253" s="92"/>
      <c r="T253" s="92"/>
      <c r="U253" s="92"/>
      <c r="V253" s="92"/>
      <c r="W253" s="92"/>
      <c r="X253" s="92"/>
      <c r="Y253" s="92"/>
      <c r="Z253" s="92"/>
      <c r="AA253" s="92"/>
      <c r="AB253" s="17"/>
      <c r="AC253" s="17"/>
      <c r="AD253" s="17"/>
      <c r="AE253" s="37"/>
      <c r="AF253" s="37"/>
      <c r="AG253" s="37"/>
      <c r="AH253" s="37"/>
      <c r="AI253" s="37"/>
      <c r="AJ253" s="37"/>
      <c r="AK253" s="37"/>
      <c r="AL253" s="37"/>
      <c r="AM253" s="37"/>
      <c r="AN253" s="37"/>
      <c r="AO253" s="37"/>
      <c r="AP253" s="37"/>
      <c r="AQ253" s="37"/>
      <c r="AR253" s="37"/>
      <c r="AS253" s="37"/>
      <c r="AT253" s="37"/>
      <c r="AU253" s="37"/>
      <c r="AV253" s="37"/>
      <c r="AW253" s="37"/>
      <c r="AX253" s="37"/>
      <c r="AY253" s="37"/>
      <c r="AZ253" s="37"/>
    </row>
    <row r="254" spans="1:52" s="21" customFormat="1">
      <c r="A254" s="209"/>
      <c r="B254" s="86"/>
      <c r="C254" s="165"/>
      <c r="D254" s="86"/>
      <c r="E254" s="86"/>
      <c r="F254" s="166"/>
      <c r="G254" s="167"/>
      <c r="H254" s="167"/>
      <c r="I254" s="22"/>
      <c r="J254" s="92"/>
      <c r="K254" s="92"/>
      <c r="L254" s="92"/>
      <c r="M254" s="17"/>
      <c r="N254" s="231"/>
      <c r="O254" s="92"/>
      <c r="P254" s="92"/>
      <c r="Q254" s="92"/>
      <c r="R254" s="17"/>
      <c r="S254" s="92"/>
      <c r="T254" s="92"/>
      <c r="U254" s="92"/>
      <c r="V254" s="92"/>
      <c r="W254" s="92"/>
      <c r="X254" s="92"/>
      <c r="Y254" s="92"/>
      <c r="Z254" s="92"/>
      <c r="AA254" s="92"/>
      <c r="AB254" s="17"/>
      <c r="AC254" s="17"/>
      <c r="AD254" s="17"/>
      <c r="AE254" s="37"/>
      <c r="AF254" s="37"/>
      <c r="AG254" s="37"/>
      <c r="AH254" s="37"/>
      <c r="AI254" s="37"/>
      <c r="AJ254" s="37"/>
      <c r="AK254" s="37"/>
      <c r="AL254" s="37"/>
      <c r="AM254" s="37"/>
      <c r="AN254" s="37"/>
      <c r="AO254" s="37"/>
      <c r="AP254" s="37"/>
      <c r="AQ254" s="37"/>
      <c r="AR254" s="37"/>
      <c r="AS254" s="37"/>
      <c r="AT254" s="37"/>
      <c r="AU254" s="37"/>
      <c r="AV254" s="37"/>
      <c r="AW254" s="37"/>
      <c r="AX254" s="37"/>
      <c r="AY254" s="37"/>
      <c r="AZ254" s="37"/>
    </row>
    <row r="255" spans="1:52" s="21" customFormat="1">
      <c r="A255" s="209"/>
      <c r="B255" s="86"/>
      <c r="C255" s="165"/>
      <c r="D255" s="86"/>
      <c r="E255" s="86"/>
      <c r="F255" s="166"/>
      <c r="G255" s="167"/>
      <c r="H255" s="167"/>
      <c r="I255" s="22"/>
      <c r="J255" s="92"/>
      <c r="K255" s="92"/>
      <c r="L255" s="92"/>
      <c r="M255" s="17"/>
      <c r="N255" s="231"/>
      <c r="O255" s="92"/>
      <c r="P255" s="92"/>
      <c r="Q255" s="92"/>
      <c r="R255" s="17"/>
      <c r="S255" s="92"/>
      <c r="T255" s="92"/>
      <c r="U255" s="92"/>
      <c r="V255" s="92"/>
      <c r="W255" s="92"/>
      <c r="X255" s="92"/>
      <c r="Y255" s="92"/>
      <c r="Z255" s="92"/>
      <c r="AA255" s="92"/>
      <c r="AB255" s="17"/>
      <c r="AC255" s="17"/>
      <c r="AD255" s="17"/>
      <c r="AE255" s="37"/>
      <c r="AF255" s="37"/>
      <c r="AG255" s="37"/>
      <c r="AH255" s="37"/>
      <c r="AI255" s="37"/>
      <c r="AJ255" s="37"/>
      <c r="AK255" s="37"/>
      <c r="AL255" s="37"/>
      <c r="AM255" s="37"/>
      <c r="AN255" s="37"/>
      <c r="AO255" s="37"/>
      <c r="AP255" s="37"/>
      <c r="AQ255" s="37"/>
      <c r="AR255" s="37"/>
      <c r="AS255" s="37"/>
      <c r="AT255" s="37"/>
      <c r="AU255" s="37"/>
      <c r="AV255" s="37"/>
      <c r="AW255" s="37"/>
      <c r="AX255" s="37"/>
      <c r="AY255" s="37"/>
      <c r="AZ255" s="37"/>
    </row>
    <row r="256" spans="1:52" s="21" customFormat="1">
      <c r="A256" s="209"/>
      <c r="B256" s="86"/>
      <c r="C256" s="165"/>
      <c r="D256" s="86"/>
      <c r="E256" s="86"/>
      <c r="F256" s="166"/>
      <c r="G256" s="167"/>
      <c r="H256" s="167"/>
      <c r="I256" s="22"/>
      <c r="J256" s="92"/>
      <c r="K256" s="92"/>
      <c r="L256" s="92"/>
      <c r="M256" s="17"/>
      <c r="N256" s="231"/>
      <c r="O256" s="92"/>
      <c r="P256" s="92"/>
      <c r="Q256" s="92"/>
      <c r="R256" s="17"/>
      <c r="S256" s="92"/>
      <c r="T256" s="92"/>
      <c r="U256" s="92"/>
      <c r="V256" s="92"/>
      <c r="W256" s="92"/>
      <c r="X256" s="92"/>
      <c r="Y256" s="92"/>
      <c r="Z256" s="92"/>
      <c r="AA256" s="92"/>
      <c r="AB256" s="17"/>
      <c r="AC256" s="17"/>
      <c r="AD256" s="17"/>
      <c r="AE256" s="37"/>
      <c r="AF256" s="37"/>
      <c r="AG256" s="37"/>
      <c r="AH256" s="37"/>
      <c r="AI256" s="37"/>
      <c r="AJ256" s="37"/>
      <c r="AK256" s="37"/>
      <c r="AL256" s="37"/>
      <c r="AM256" s="37"/>
      <c r="AN256" s="37"/>
      <c r="AO256" s="37"/>
      <c r="AP256" s="37"/>
      <c r="AQ256" s="37"/>
      <c r="AR256" s="37"/>
      <c r="AS256" s="37"/>
      <c r="AT256" s="37"/>
      <c r="AU256" s="37"/>
      <c r="AV256" s="37"/>
      <c r="AW256" s="37"/>
      <c r="AX256" s="37"/>
      <c r="AY256" s="37"/>
      <c r="AZ256" s="37"/>
    </row>
    <row r="257" spans="1:52" s="21" customFormat="1">
      <c r="A257" s="209"/>
      <c r="B257" s="86"/>
      <c r="C257" s="165"/>
      <c r="D257" s="86"/>
      <c r="E257" s="86"/>
      <c r="F257" s="166"/>
      <c r="G257" s="167"/>
      <c r="H257" s="167"/>
      <c r="I257" s="22"/>
      <c r="J257" s="92"/>
      <c r="K257" s="92"/>
      <c r="L257" s="92"/>
      <c r="M257" s="17"/>
      <c r="N257" s="231"/>
      <c r="O257" s="92"/>
      <c r="P257" s="92"/>
      <c r="Q257" s="92"/>
      <c r="R257" s="17"/>
      <c r="S257" s="92"/>
      <c r="T257" s="92"/>
      <c r="U257" s="92"/>
      <c r="V257" s="92"/>
      <c r="W257" s="92"/>
      <c r="X257" s="92"/>
      <c r="Y257" s="92"/>
      <c r="Z257" s="92"/>
      <c r="AA257" s="92"/>
      <c r="AB257" s="17"/>
      <c r="AC257" s="17"/>
      <c r="AD257" s="17"/>
      <c r="AE257" s="37"/>
      <c r="AF257" s="37"/>
      <c r="AG257" s="37"/>
      <c r="AH257" s="37"/>
      <c r="AI257" s="37"/>
      <c r="AJ257" s="37"/>
      <c r="AK257" s="37"/>
      <c r="AL257" s="37"/>
      <c r="AM257" s="37"/>
      <c r="AN257" s="37"/>
      <c r="AO257" s="37"/>
      <c r="AP257" s="37"/>
      <c r="AQ257" s="37"/>
      <c r="AR257" s="37"/>
      <c r="AS257" s="37"/>
      <c r="AT257" s="37"/>
      <c r="AU257" s="37"/>
      <c r="AV257" s="37"/>
      <c r="AW257" s="37"/>
      <c r="AX257" s="37"/>
      <c r="AY257" s="37"/>
      <c r="AZ257" s="37"/>
    </row>
    <row r="258" spans="1:52" s="21" customFormat="1">
      <c r="A258" s="209"/>
      <c r="B258" s="86"/>
      <c r="C258" s="165"/>
      <c r="D258" s="86"/>
      <c r="E258" s="86"/>
      <c r="F258" s="166"/>
      <c r="G258" s="167"/>
      <c r="H258" s="167"/>
      <c r="I258" s="22"/>
      <c r="J258" s="92"/>
      <c r="K258" s="92"/>
      <c r="L258" s="92"/>
      <c r="M258" s="17"/>
      <c r="N258" s="231"/>
      <c r="O258" s="92"/>
      <c r="P258" s="92"/>
      <c r="Q258" s="92"/>
      <c r="R258" s="17"/>
      <c r="S258" s="92"/>
      <c r="T258" s="92"/>
      <c r="U258" s="92"/>
      <c r="V258" s="92"/>
      <c r="W258" s="92"/>
      <c r="X258" s="92"/>
      <c r="Y258" s="92"/>
      <c r="Z258" s="92"/>
      <c r="AA258" s="92"/>
      <c r="AB258" s="17"/>
      <c r="AC258" s="17"/>
      <c r="AD258" s="17"/>
      <c r="AE258" s="37"/>
      <c r="AF258" s="37"/>
      <c r="AG258" s="37"/>
      <c r="AH258" s="37"/>
      <c r="AI258" s="37"/>
      <c r="AJ258" s="37"/>
      <c r="AK258" s="37"/>
      <c r="AL258" s="37"/>
      <c r="AM258" s="37"/>
      <c r="AN258" s="37"/>
      <c r="AO258" s="37"/>
      <c r="AP258" s="37"/>
      <c r="AQ258" s="37"/>
      <c r="AR258" s="37"/>
      <c r="AS258" s="37"/>
      <c r="AT258" s="37"/>
      <c r="AU258" s="37"/>
      <c r="AV258" s="37"/>
      <c r="AW258" s="37"/>
      <c r="AX258" s="37"/>
      <c r="AY258" s="37"/>
      <c r="AZ258" s="37"/>
    </row>
    <row r="259" spans="1:52" s="21" customFormat="1">
      <c r="A259" s="209"/>
      <c r="B259" s="86"/>
      <c r="C259" s="165"/>
      <c r="D259" s="86"/>
      <c r="E259" s="86"/>
      <c r="F259" s="166"/>
      <c r="G259" s="167"/>
      <c r="H259" s="167"/>
      <c r="I259" s="22"/>
      <c r="J259" s="92"/>
      <c r="K259" s="92"/>
      <c r="L259" s="92"/>
      <c r="M259" s="17"/>
      <c r="N259" s="231"/>
      <c r="O259" s="92"/>
      <c r="P259" s="92"/>
      <c r="Q259" s="92"/>
      <c r="R259" s="17"/>
      <c r="S259" s="92"/>
      <c r="T259" s="92"/>
      <c r="U259" s="92"/>
      <c r="V259" s="92"/>
      <c r="W259" s="92"/>
      <c r="X259" s="92"/>
      <c r="Y259" s="92"/>
      <c r="Z259" s="92"/>
      <c r="AA259" s="92"/>
      <c r="AB259" s="17"/>
      <c r="AC259" s="17"/>
      <c r="AD259" s="17"/>
      <c r="AE259" s="37"/>
      <c r="AF259" s="37"/>
      <c r="AG259" s="37"/>
      <c r="AH259" s="37"/>
      <c r="AI259" s="37"/>
      <c r="AJ259" s="37"/>
      <c r="AK259" s="37"/>
      <c r="AL259" s="37"/>
      <c r="AM259" s="37"/>
      <c r="AN259" s="37"/>
      <c r="AO259" s="37"/>
      <c r="AP259" s="37"/>
      <c r="AQ259" s="37"/>
      <c r="AR259" s="37"/>
      <c r="AS259" s="37"/>
      <c r="AT259" s="37"/>
      <c r="AU259" s="37"/>
      <c r="AV259" s="37"/>
      <c r="AW259" s="37"/>
      <c r="AX259" s="37"/>
      <c r="AY259" s="37"/>
      <c r="AZ259" s="37"/>
    </row>
    <row r="260" spans="1:52" s="21" customFormat="1">
      <c r="A260" s="209"/>
      <c r="B260" s="86"/>
      <c r="C260" s="165"/>
      <c r="D260" s="86"/>
      <c r="E260" s="86"/>
      <c r="F260" s="166"/>
      <c r="G260" s="167"/>
      <c r="H260" s="167"/>
      <c r="I260" s="22"/>
      <c r="J260" s="92"/>
      <c r="K260" s="92"/>
      <c r="L260" s="92"/>
      <c r="M260" s="17"/>
      <c r="N260" s="231"/>
      <c r="O260" s="92"/>
      <c r="P260" s="92"/>
      <c r="Q260" s="92"/>
      <c r="R260" s="17"/>
      <c r="S260" s="92"/>
      <c r="T260" s="92"/>
      <c r="U260" s="92"/>
      <c r="V260" s="92"/>
      <c r="W260" s="92"/>
      <c r="X260" s="92"/>
      <c r="Y260" s="92"/>
      <c r="Z260" s="92"/>
      <c r="AA260" s="92"/>
      <c r="AB260" s="17"/>
      <c r="AC260" s="17"/>
      <c r="AD260" s="17"/>
      <c r="AE260" s="37"/>
      <c r="AF260" s="37"/>
      <c r="AG260" s="37"/>
      <c r="AH260" s="37"/>
      <c r="AI260" s="37"/>
      <c r="AJ260" s="37"/>
      <c r="AK260" s="37"/>
      <c r="AL260" s="37"/>
      <c r="AM260" s="37"/>
      <c r="AN260" s="37"/>
      <c r="AO260" s="37"/>
      <c r="AP260" s="37"/>
      <c r="AQ260" s="37"/>
      <c r="AR260" s="37"/>
      <c r="AS260" s="37"/>
      <c r="AT260" s="37"/>
      <c r="AU260" s="37"/>
      <c r="AV260" s="37"/>
      <c r="AW260" s="37"/>
      <c r="AX260" s="37"/>
      <c r="AY260" s="37"/>
      <c r="AZ260" s="37"/>
    </row>
    <row r="261" spans="1:52" s="21" customFormat="1">
      <c r="A261" s="209"/>
      <c r="B261" s="86"/>
      <c r="C261" s="165"/>
      <c r="D261" s="86"/>
      <c r="E261" s="86"/>
      <c r="F261" s="166"/>
      <c r="G261" s="167"/>
      <c r="H261" s="167"/>
      <c r="I261" s="22"/>
      <c r="J261" s="92"/>
      <c r="K261" s="92"/>
      <c r="L261" s="92"/>
      <c r="M261" s="17"/>
      <c r="N261" s="231"/>
      <c r="O261" s="92"/>
      <c r="P261" s="92"/>
      <c r="Q261" s="92"/>
      <c r="R261" s="17"/>
      <c r="S261" s="92"/>
      <c r="T261" s="92"/>
      <c r="U261" s="92"/>
      <c r="V261" s="92"/>
      <c r="W261" s="92"/>
      <c r="X261" s="92"/>
      <c r="Y261" s="92"/>
      <c r="Z261" s="92"/>
      <c r="AA261" s="92"/>
      <c r="AB261" s="17"/>
      <c r="AC261" s="17"/>
      <c r="AD261" s="17"/>
      <c r="AE261" s="37"/>
      <c r="AF261" s="37"/>
      <c r="AG261" s="37"/>
      <c r="AH261" s="37"/>
      <c r="AI261" s="37"/>
      <c r="AJ261" s="37"/>
      <c r="AK261" s="37"/>
      <c r="AL261" s="37"/>
      <c r="AM261" s="37"/>
      <c r="AN261" s="37"/>
      <c r="AO261" s="37"/>
      <c r="AP261" s="37"/>
      <c r="AQ261" s="37"/>
      <c r="AR261" s="37"/>
      <c r="AS261" s="37"/>
      <c r="AT261" s="37"/>
      <c r="AU261" s="37"/>
      <c r="AV261" s="37"/>
      <c r="AW261" s="37"/>
      <c r="AX261" s="37"/>
      <c r="AY261" s="37"/>
      <c r="AZ261" s="37"/>
    </row>
    <row r="262" spans="1:52" s="21" customFormat="1">
      <c r="A262" s="209"/>
      <c r="B262" s="86"/>
      <c r="C262" s="165"/>
      <c r="D262" s="86"/>
      <c r="E262" s="86"/>
      <c r="F262" s="166"/>
      <c r="G262" s="167"/>
      <c r="H262" s="167"/>
      <c r="I262" s="22"/>
      <c r="J262" s="92"/>
      <c r="K262" s="92"/>
      <c r="L262" s="92"/>
      <c r="M262" s="17"/>
      <c r="N262" s="231"/>
      <c r="O262" s="92"/>
      <c r="P262" s="92"/>
      <c r="Q262" s="92"/>
      <c r="R262" s="17"/>
      <c r="S262" s="92"/>
      <c r="T262" s="92"/>
      <c r="U262" s="92"/>
      <c r="V262" s="92"/>
      <c r="W262" s="92"/>
      <c r="X262" s="92"/>
      <c r="Y262" s="92"/>
      <c r="Z262" s="92"/>
      <c r="AA262" s="92"/>
      <c r="AB262" s="17"/>
      <c r="AC262" s="17"/>
      <c r="AD262" s="17"/>
      <c r="AE262" s="37"/>
      <c r="AF262" s="37"/>
      <c r="AG262" s="37"/>
      <c r="AH262" s="37"/>
      <c r="AI262" s="37"/>
      <c r="AJ262" s="37"/>
      <c r="AK262" s="37"/>
      <c r="AL262" s="37"/>
      <c r="AM262" s="37"/>
      <c r="AN262" s="37"/>
      <c r="AO262" s="37"/>
      <c r="AP262" s="37"/>
      <c r="AQ262" s="37"/>
      <c r="AR262" s="37"/>
      <c r="AS262" s="37"/>
      <c r="AT262" s="37"/>
      <c r="AU262" s="37"/>
      <c r="AV262" s="37"/>
      <c r="AW262" s="37"/>
      <c r="AX262" s="37"/>
      <c r="AY262" s="37"/>
      <c r="AZ262" s="37"/>
    </row>
    <row r="263" spans="1:52" s="21" customFormat="1">
      <c r="A263" s="209"/>
      <c r="B263" s="86"/>
      <c r="C263" s="165"/>
      <c r="D263" s="86"/>
      <c r="E263" s="86"/>
      <c r="F263" s="166"/>
      <c r="G263" s="167"/>
      <c r="H263" s="167"/>
      <c r="I263" s="22"/>
      <c r="J263" s="92"/>
      <c r="K263" s="92"/>
      <c r="L263" s="92"/>
      <c r="M263" s="17"/>
      <c r="N263" s="231"/>
      <c r="O263" s="92"/>
      <c r="P263" s="92"/>
      <c r="Q263" s="92"/>
      <c r="R263" s="17"/>
      <c r="S263" s="92"/>
      <c r="T263" s="92"/>
      <c r="U263" s="92"/>
      <c r="V263" s="92"/>
      <c r="W263" s="92"/>
      <c r="X263" s="92"/>
      <c r="Y263" s="92"/>
      <c r="Z263" s="92"/>
      <c r="AA263" s="92"/>
      <c r="AB263" s="17"/>
      <c r="AC263" s="17"/>
      <c r="AD263" s="17"/>
      <c r="AE263" s="37"/>
      <c r="AF263" s="37"/>
      <c r="AG263" s="37"/>
      <c r="AH263" s="37"/>
      <c r="AI263" s="37"/>
      <c r="AJ263" s="37"/>
      <c r="AK263" s="37"/>
      <c r="AL263" s="37"/>
      <c r="AM263" s="37"/>
      <c r="AN263" s="37"/>
      <c r="AO263" s="37"/>
      <c r="AP263" s="37"/>
      <c r="AQ263" s="37"/>
      <c r="AR263" s="37"/>
      <c r="AS263" s="37"/>
      <c r="AT263" s="37"/>
      <c r="AU263" s="37"/>
      <c r="AV263" s="37"/>
      <c r="AW263" s="37"/>
      <c r="AX263" s="37"/>
      <c r="AY263" s="37"/>
      <c r="AZ263" s="37"/>
    </row>
    <row r="264" spans="1:52" s="21" customFormat="1">
      <c r="A264" s="209"/>
      <c r="B264" s="86"/>
      <c r="C264" s="165"/>
      <c r="D264" s="86"/>
      <c r="E264" s="86"/>
      <c r="F264" s="166"/>
      <c r="G264" s="167"/>
      <c r="H264" s="167"/>
      <c r="I264" s="22"/>
      <c r="J264" s="92"/>
      <c r="K264" s="92"/>
      <c r="L264" s="92"/>
      <c r="M264" s="17"/>
      <c r="N264" s="231"/>
      <c r="O264" s="92"/>
      <c r="P264" s="92"/>
      <c r="Q264" s="92"/>
      <c r="R264" s="17"/>
      <c r="S264" s="92"/>
      <c r="T264" s="92"/>
      <c r="U264" s="92"/>
      <c r="V264" s="92"/>
      <c r="W264" s="92"/>
      <c r="X264" s="92"/>
      <c r="Y264" s="92"/>
      <c r="Z264" s="92"/>
      <c r="AA264" s="92"/>
      <c r="AB264" s="17"/>
      <c r="AC264" s="17"/>
      <c r="AD264" s="17"/>
      <c r="AE264" s="37"/>
      <c r="AF264" s="37"/>
      <c r="AG264" s="37"/>
      <c r="AH264" s="37"/>
      <c r="AI264" s="37"/>
      <c r="AJ264" s="37"/>
      <c r="AK264" s="37"/>
      <c r="AL264" s="37"/>
      <c r="AM264" s="37"/>
      <c r="AN264" s="37"/>
      <c r="AO264" s="37"/>
      <c r="AP264" s="37"/>
      <c r="AQ264" s="37"/>
      <c r="AR264" s="37"/>
      <c r="AS264" s="37"/>
      <c r="AT264" s="37"/>
      <c r="AU264" s="37"/>
      <c r="AV264" s="37"/>
      <c r="AW264" s="37"/>
      <c r="AX264" s="37"/>
      <c r="AY264" s="37"/>
      <c r="AZ264" s="37"/>
    </row>
    <row r="265" spans="1:52" s="21" customFormat="1">
      <c r="A265" s="209"/>
      <c r="B265" s="86"/>
      <c r="C265" s="165"/>
      <c r="D265" s="86"/>
      <c r="E265" s="86"/>
      <c r="F265" s="166"/>
      <c r="G265" s="167"/>
      <c r="H265" s="167"/>
      <c r="I265" s="22"/>
      <c r="J265" s="92"/>
      <c r="K265" s="92"/>
      <c r="L265" s="92"/>
      <c r="M265" s="17"/>
      <c r="N265" s="231"/>
      <c r="O265" s="92"/>
      <c r="P265" s="92"/>
      <c r="Q265" s="92"/>
      <c r="R265" s="17"/>
      <c r="S265" s="92"/>
      <c r="T265" s="92"/>
      <c r="U265" s="92"/>
      <c r="V265" s="92"/>
      <c r="W265" s="92"/>
      <c r="X265" s="92"/>
      <c r="Y265" s="92"/>
      <c r="Z265" s="92"/>
      <c r="AA265" s="92"/>
      <c r="AB265" s="17"/>
      <c r="AC265" s="17"/>
      <c r="AD265" s="17"/>
      <c r="AE265" s="37"/>
      <c r="AF265" s="37"/>
      <c r="AG265" s="37"/>
      <c r="AH265" s="37"/>
      <c r="AI265" s="37"/>
      <c r="AJ265" s="37"/>
      <c r="AK265" s="37"/>
      <c r="AL265" s="37"/>
      <c r="AM265" s="37"/>
      <c r="AN265" s="37"/>
      <c r="AO265" s="37"/>
      <c r="AP265" s="37"/>
      <c r="AQ265" s="37"/>
      <c r="AR265" s="37"/>
      <c r="AS265" s="37"/>
      <c r="AT265" s="37"/>
      <c r="AU265" s="37"/>
      <c r="AV265" s="37"/>
      <c r="AW265" s="37"/>
      <c r="AX265" s="37"/>
      <c r="AY265" s="37"/>
      <c r="AZ265" s="37"/>
    </row>
    <row r="266" spans="1:52" s="21" customFormat="1">
      <c r="A266" s="209"/>
      <c r="B266" s="86"/>
      <c r="C266" s="165"/>
      <c r="D266" s="86"/>
      <c r="E266" s="86"/>
      <c r="F266" s="166"/>
      <c r="G266" s="167"/>
      <c r="H266" s="167"/>
      <c r="I266" s="22"/>
      <c r="J266" s="92"/>
      <c r="K266" s="92"/>
      <c r="L266" s="92"/>
      <c r="M266" s="17"/>
      <c r="N266" s="231"/>
      <c r="O266" s="92"/>
      <c r="P266" s="92"/>
      <c r="Q266" s="92"/>
      <c r="R266" s="17"/>
      <c r="S266" s="92"/>
      <c r="T266" s="92"/>
      <c r="U266" s="92"/>
      <c r="V266" s="92"/>
      <c r="W266" s="92"/>
      <c r="X266" s="92"/>
      <c r="Y266" s="92"/>
      <c r="Z266" s="92"/>
      <c r="AA266" s="92"/>
      <c r="AB266" s="17"/>
      <c r="AC266" s="17"/>
      <c r="AD266" s="17"/>
      <c r="AE266" s="37"/>
      <c r="AF266" s="37"/>
      <c r="AG266" s="37"/>
      <c r="AH266" s="37"/>
      <c r="AI266" s="37"/>
      <c r="AJ266" s="37"/>
      <c r="AK266" s="37"/>
      <c r="AL266" s="37"/>
      <c r="AM266" s="37"/>
      <c r="AN266" s="37"/>
      <c r="AO266" s="37"/>
      <c r="AP266" s="37"/>
      <c r="AQ266" s="37"/>
      <c r="AR266" s="37"/>
      <c r="AS266" s="37"/>
      <c r="AT266" s="37"/>
      <c r="AU266" s="37"/>
      <c r="AV266" s="37"/>
      <c r="AW266" s="37"/>
      <c r="AX266" s="37"/>
      <c r="AY266" s="37"/>
      <c r="AZ266" s="37"/>
    </row>
    <row r="267" spans="1:52" s="21" customFormat="1">
      <c r="A267" s="209"/>
      <c r="B267" s="86"/>
      <c r="C267" s="165"/>
      <c r="D267" s="86"/>
      <c r="E267" s="86"/>
      <c r="F267" s="166"/>
      <c r="G267" s="167"/>
      <c r="H267" s="167"/>
      <c r="I267" s="22"/>
      <c r="J267" s="92"/>
      <c r="K267" s="92"/>
      <c r="L267" s="92"/>
      <c r="M267" s="17"/>
      <c r="N267" s="231"/>
      <c r="O267" s="92"/>
      <c r="P267" s="92"/>
      <c r="Q267" s="92"/>
      <c r="R267" s="17"/>
      <c r="S267" s="92"/>
      <c r="T267" s="92"/>
      <c r="U267" s="92"/>
      <c r="V267" s="92"/>
      <c r="W267" s="92"/>
      <c r="X267" s="92"/>
      <c r="Y267" s="92"/>
      <c r="Z267" s="92"/>
      <c r="AA267" s="92"/>
      <c r="AB267" s="17"/>
      <c r="AC267" s="17"/>
      <c r="AD267" s="17"/>
      <c r="AE267" s="37"/>
      <c r="AF267" s="37"/>
      <c r="AG267" s="37"/>
      <c r="AH267" s="37"/>
      <c r="AI267" s="37"/>
      <c r="AJ267" s="37"/>
      <c r="AK267" s="37"/>
      <c r="AL267" s="37"/>
      <c r="AM267" s="37"/>
      <c r="AN267" s="37"/>
      <c r="AO267" s="37"/>
      <c r="AP267" s="37"/>
      <c r="AQ267" s="37"/>
      <c r="AR267" s="37"/>
      <c r="AS267" s="37"/>
      <c r="AT267" s="37"/>
      <c r="AU267" s="37"/>
      <c r="AV267" s="37"/>
      <c r="AW267" s="37"/>
      <c r="AX267" s="37"/>
      <c r="AY267" s="37"/>
      <c r="AZ267" s="37"/>
    </row>
    <row r="268" spans="1:52" s="21" customFormat="1">
      <c r="A268" s="209"/>
      <c r="B268" s="86"/>
      <c r="C268" s="165"/>
      <c r="D268" s="86"/>
      <c r="E268" s="86"/>
      <c r="F268" s="166"/>
      <c r="G268" s="167"/>
      <c r="H268" s="167"/>
      <c r="I268" s="22"/>
      <c r="J268" s="92"/>
      <c r="K268" s="92"/>
      <c r="L268" s="92"/>
      <c r="M268" s="17"/>
      <c r="N268" s="231"/>
      <c r="O268" s="92"/>
      <c r="P268" s="92"/>
      <c r="Q268" s="92"/>
      <c r="R268" s="17"/>
      <c r="S268" s="92"/>
      <c r="T268" s="92"/>
      <c r="U268" s="92"/>
      <c r="V268" s="92"/>
      <c r="W268" s="92"/>
      <c r="X268" s="92"/>
      <c r="Y268" s="92"/>
      <c r="Z268" s="92"/>
      <c r="AA268" s="92"/>
      <c r="AB268" s="17"/>
      <c r="AC268" s="17"/>
      <c r="AD268" s="17"/>
      <c r="AE268" s="37"/>
      <c r="AF268" s="37"/>
      <c r="AG268" s="37"/>
      <c r="AH268" s="37"/>
      <c r="AI268" s="37"/>
      <c r="AJ268" s="37"/>
      <c r="AK268" s="37"/>
      <c r="AL268" s="37"/>
      <c r="AM268" s="37"/>
      <c r="AN268" s="37"/>
      <c r="AO268" s="37"/>
      <c r="AP268" s="37"/>
      <c r="AQ268" s="37"/>
      <c r="AR268" s="37"/>
      <c r="AS268" s="37"/>
      <c r="AT268" s="37"/>
      <c r="AU268" s="37"/>
      <c r="AV268" s="37"/>
      <c r="AW268" s="37"/>
      <c r="AX268" s="37"/>
      <c r="AY268" s="37"/>
      <c r="AZ268" s="37"/>
    </row>
    <row r="269" spans="1:52" s="21" customFormat="1">
      <c r="A269" s="209"/>
      <c r="B269" s="86"/>
      <c r="C269" s="165"/>
      <c r="D269" s="86"/>
      <c r="E269" s="86"/>
      <c r="F269" s="166"/>
      <c r="G269" s="167"/>
      <c r="H269" s="167"/>
      <c r="I269" s="22"/>
      <c r="J269" s="92"/>
      <c r="K269" s="92"/>
      <c r="L269" s="92"/>
      <c r="M269" s="17"/>
      <c r="N269" s="231"/>
      <c r="O269" s="92"/>
      <c r="P269" s="92"/>
      <c r="Q269" s="92"/>
      <c r="R269" s="17"/>
      <c r="S269" s="92"/>
      <c r="T269" s="92"/>
      <c r="U269" s="92"/>
      <c r="V269" s="92"/>
      <c r="W269" s="92"/>
      <c r="X269" s="92"/>
      <c r="Y269" s="92"/>
      <c r="Z269" s="92"/>
      <c r="AA269" s="92"/>
      <c r="AB269" s="17"/>
      <c r="AC269" s="17"/>
      <c r="AD269" s="17"/>
      <c r="AE269" s="37"/>
      <c r="AF269" s="37"/>
      <c r="AG269" s="37"/>
      <c r="AH269" s="37"/>
      <c r="AI269" s="37"/>
      <c r="AJ269" s="37"/>
      <c r="AK269" s="37"/>
      <c r="AL269" s="37"/>
      <c r="AM269" s="37"/>
      <c r="AN269" s="37"/>
      <c r="AO269" s="37"/>
      <c r="AP269" s="37"/>
      <c r="AQ269" s="37"/>
      <c r="AR269" s="37"/>
      <c r="AS269" s="37"/>
      <c r="AT269" s="37"/>
      <c r="AU269" s="37"/>
      <c r="AV269" s="37"/>
      <c r="AW269" s="37"/>
      <c r="AX269" s="37"/>
      <c r="AY269" s="37"/>
      <c r="AZ269" s="37"/>
    </row>
    <row r="270" spans="1:52" s="21" customFormat="1">
      <c r="A270" s="209"/>
      <c r="B270" s="86"/>
      <c r="C270" s="165"/>
      <c r="D270" s="86"/>
      <c r="E270" s="86"/>
      <c r="F270" s="166"/>
      <c r="G270" s="167"/>
      <c r="H270" s="167"/>
      <c r="I270" s="22"/>
      <c r="J270" s="92"/>
      <c r="K270" s="92"/>
      <c r="L270" s="92"/>
      <c r="M270" s="17"/>
      <c r="N270" s="231"/>
      <c r="O270" s="92"/>
      <c r="P270" s="92"/>
      <c r="Q270" s="217"/>
      <c r="R270" s="17"/>
      <c r="S270" s="92"/>
      <c r="T270" s="92"/>
      <c r="U270" s="92"/>
      <c r="V270" s="92"/>
      <c r="W270" s="92"/>
      <c r="X270" s="92"/>
      <c r="Y270" s="92"/>
      <c r="Z270" s="92"/>
      <c r="AA270" s="92"/>
      <c r="AB270" s="17"/>
      <c r="AC270" s="17"/>
      <c r="AD270" s="17"/>
      <c r="AE270" s="37"/>
      <c r="AF270" s="37"/>
      <c r="AG270" s="37"/>
      <c r="AH270" s="37"/>
      <c r="AI270" s="37"/>
      <c r="AJ270" s="37"/>
      <c r="AK270" s="37"/>
      <c r="AL270" s="37"/>
      <c r="AM270" s="37"/>
      <c r="AN270" s="37"/>
      <c r="AO270" s="37"/>
      <c r="AP270" s="37"/>
      <c r="AQ270" s="37"/>
      <c r="AR270" s="37"/>
      <c r="AS270" s="37"/>
      <c r="AT270" s="37"/>
      <c r="AU270" s="37"/>
      <c r="AV270" s="37"/>
      <c r="AW270" s="37"/>
      <c r="AX270" s="37"/>
      <c r="AY270" s="37"/>
      <c r="AZ270" s="37"/>
    </row>
    <row r="271" spans="1:52" s="21" customFormat="1">
      <c r="A271" s="209"/>
      <c r="B271" s="86"/>
      <c r="C271" s="165"/>
      <c r="D271" s="86"/>
      <c r="E271" s="86"/>
      <c r="F271" s="166"/>
      <c r="G271" s="167"/>
      <c r="H271" s="167"/>
      <c r="I271" s="22"/>
      <c r="J271" s="92"/>
      <c r="K271" s="92"/>
      <c r="L271" s="92"/>
      <c r="M271" s="17"/>
      <c r="N271" s="231"/>
      <c r="O271" s="92"/>
      <c r="P271" s="92"/>
      <c r="Q271" s="92"/>
      <c r="R271" s="17"/>
      <c r="S271" s="92"/>
      <c r="T271" s="92"/>
      <c r="U271" s="92"/>
      <c r="V271" s="92"/>
      <c r="W271" s="92"/>
      <c r="X271" s="92"/>
      <c r="Y271" s="92"/>
      <c r="Z271" s="92"/>
      <c r="AA271" s="92"/>
      <c r="AB271" s="17"/>
      <c r="AC271" s="17"/>
      <c r="AD271" s="17"/>
      <c r="AE271" s="37"/>
      <c r="AF271" s="37"/>
      <c r="AG271" s="37"/>
      <c r="AH271" s="37"/>
      <c r="AI271" s="37"/>
      <c r="AJ271" s="37"/>
      <c r="AK271" s="37"/>
      <c r="AL271" s="37"/>
      <c r="AM271" s="37"/>
      <c r="AN271" s="37"/>
      <c r="AO271" s="37"/>
      <c r="AP271" s="37"/>
      <c r="AQ271" s="37"/>
      <c r="AR271" s="37"/>
      <c r="AS271" s="37"/>
      <c r="AT271" s="37"/>
      <c r="AU271" s="37"/>
      <c r="AV271" s="37"/>
      <c r="AW271" s="37"/>
      <c r="AX271" s="37"/>
      <c r="AY271" s="37"/>
      <c r="AZ271" s="37"/>
    </row>
    <row r="272" spans="1:52" s="21" customFormat="1">
      <c r="A272" s="209"/>
      <c r="B272" s="86"/>
      <c r="C272" s="165"/>
      <c r="D272" s="86"/>
      <c r="E272" s="86"/>
      <c r="F272" s="166"/>
      <c r="G272" s="167"/>
      <c r="H272" s="167"/>
      <c r="I272" s="22"/>
      <c r="J272" s="92"/>
      <c r="K272" s="92"/>
      <c r="L272" s="92"/>
      <c r="M272" s="17"/>
      <c r="N272" s="231"/>
      <c r="O272" s="92"/>
      <c r="P272" s="92"/>
      <c r="Q272" s="92"/>
      <c r="R272" s="17"/>
      <c r="S272" s="92"/>
      <c r="T272" s="92"/>
      <c r="U272" s="92"/>
      <c r="V272" s="92"/>
      <c r="W272" s="92"/>
      <c r="X272" s="92"/>
      <c r="Y272" s="92"/>
      <c r="Z272" s="92"/>
      <c r="AA272" s="92"/>
      <c r="AB272" s="17"/>
      <c r="AC272" s="17"/>
      <c r="AD272" s="17"/>
      <c r="AE272" s="37"/>
      <c r="AF272" s="37"/>
      <c r="AG272" s="37"/>
      <c r="AH272" s="37"/>
      <c r="AI272" s="37"/>
      <c r="AJ272" s="37"/>
      <c r="AK272" s="37"/>
      <c r="AL272" s="37"/>
      <c r="AM272" s="37"/>
      <c r="AN272" s="37"/>
      <c r="AO272" s="37"/>
      <c r="AP272" s="37"/>
      <c r="AQ272" s="37"/>
      <c r="AR272" s="37"/>
      <c r="AS272" s="37"/>
      <c r="AT272" s="37"/>
      <c r="AU272" s="37"/>
      <c r="AV272" s="37"/>
      <c r="AW272" s="37"/>
      <c r="AX272" s="37"/>
      <c r="AY272" s="37"/>
      <c r="AZ272" s="37"/>
    </row>
    <row r="273" spans="1:52" s="21" customFormat="1">
      <c r="A273" s="209"/>
      <c r="B273" s="86"/>
      <c r="C273" s="204"/>
      <c r="D273" s="86"/>
      <c r="E273" s="86"/>
      <c r="F273" s="166"/>
      <c r="G273" s="167"/>
      <c r="H273" s="167"/>
      <c r="I273" s="22"/>
      <c r="J273" s="33"/>
      <c r="K273" s="291"/>
      <c r="L273" s="291"/>
      <c r="M273" s="17"/>
      <c r="N273" s="231"/>
      <c r="O273" s="33"/>
      <c r="P273" s="291"/>
      <c r="Q273" s="92"/>
      <c r="R273" s="17"/>
      <c r="S273" s="92"/>
      <c r="T273" s="92"/>
      <c r="U273" s="292"/>
      <c r="V273" s="291"/>
      <c r="W273" s="291"/>
      <c r="X273" s="293"/>
      <c r="Y273" s="92"/>
      <c r="Z273" s="92"/>
      <c r="AA273" s="292"/>
      <c r="AB273" s="17"/>
      <c r="AC273" s="17"/>
      <c r="AD273" s="17"/>
      <c r="AE273" s="37"/>
      <c r="AF273" s="37"/>
      <c r="AG273" s="37"/>
      <c r="AH273" s="37"/>
      <c r="AI273" s="37"/>
      <c r="AJ273" s="37"/>
      <c r="AK273" s="37"/>
      <c r="AL273" s="37"/>
      <c r="AM273" s="37"/>
      <c r="AN273" s="37"/>
      <c r="AO273" s="37"/>
      <c r="AP273" s="37"/>
      <c r="AQ273" s="37"/>
      <c r="AR273" s="37"/>
      <c r="AS273" s="37"/>
      <c r="AT273" s="37"/>
      <c r="AU273" s="37"/>
      <c r="AV273" s="37"/>
      <c r="AW273" s="37"/>
      <c r="AX273" s="37"/>
      <c r="AY273" s="37"/>
      <c r="AZ273" s="37"/>
    </row>
    <row r="274" spans="1:52" s="21" customFormat="1">
      <c r="A274" s="209"/>
      <c r="B274" s="86"/>
      <c r="C274" s="165"/>
      <c r="D274" s="86"/>
      <c r="E274" s="86"/>
      <c r="F274" s="166"/>
      <c r="G274" s="167"/>
      <c r="H274" s="167"/>
      <c r="I274" s="22"/>
      <c r="J274" s="92"/>
      <c r="K274" s="92"/>
      <c r="L274" s="92"/>
      <c r="M274" s="92"/>
      <c r="N274" s="272"/>
      <c r="O274" s="92"/>
      <c r="P274" s="33"/>
      <c r="Q274" s="33"/>
      <c r="R274" s="8"/>
      <c r="S274" s="92"/>
      <c r="T274" s="92"/>
      <c r="U274" s="33"/>
      <c r="V274" s="92"/>
      <c r="W274" s="92"/>
      <c r="X274" s="33"/>
      <c r="Y274" s="33"/>
      <c r="Z274" s="33"/>
      <c r="AA274" s="33"/>
      <c r="AB274" s="8"/>
      <c r="AC274" s="8"/>
      <c r="AD274" s="18"/>
      <c r="AE274" s="37"/>
      <c r="AF274" s="37"/>
      <c r="AG274" s="37"/>
      <c r="AH274" s="37"/>
      <c r="AI274" s="37"/>
      <c r="AJ274" s="37"/>
      <c r="AK274" s="37"/>
      <c r="AL274" s="37"/>
      <c r="AM274" s="37"/>
      <c r="AN274" s="37"/>
      <c r="AO274" s="37"/>
      <c r="AP274" s="37"/>
      <c r="AQ274" s="37"/>
      <c r="AR274" s="37"/>
      <c r="AS274" s="37"/>
      <c r="AT274" s="37"/>
      <c r="AU274" s="37"/>
      <c r="AV274" s="37"/>
      <c r="AW274" s="37"/>
      <c r="AX274" s="37"/>
      <c r="AY274" s="37"/>
      <c r="AZ274" s="37"/>
    </row>
    <row r="275" spans="1:52" s="21" customFormat="1">
      <c r="A275" s="209"/>
      <c r="B275" s="86"/>
      <c r="C275" s="165"/>
      <c r="D275" s="86"/>
      <c r="E275" s="86"/>
      <c r="F275" s="166"/>
      <c r="G275" s="167"/>
      <c r="H275" s="167"/>
      <c r="I275" s="22"/>
      <c r="J275" s="92"/>
      <c r="K275" s="92"/>
      <c r="L275" s="92"/>
      <c r="M275" s="17"/>
      <c r="N275" s="231"/>
      <c r="O275" s="92"/>
      <c r="P275" s="92"/>
      <c r="Q275" s="92"/>
      <c r="R275" s="17"/>
      <c r="S275" s="92"/>
      <c r="T275" s="92"/>
      <c r="U275" s="92"/>
      <c r="V275" s="92"/>
      <c r="W275" s="92"/>
      <c r="X275" s="92"/>
      <c r="Y275" s="92"/>
      <c r="Z275" s="92"/>
      <c r="AA275" s="92"/>
      <c r="AB275" s="17"/>
      <c r="AC275" s="17"/>
      <c r="AD275" s="17"/>
      <c r="AE275" s="37"/>
      <c r="AF275" s="37"/>
      <c r="AG275" s="37"/>
      <c r="AH275" s="37"/>
      <c r="AI275" s="37"/>
      <c r="AJ275" s="37"/>
      <c r="AK275" s="37"/>
      <c r="AL275" s="37"/>
      <c r="AM275" s="37"/>
      <c r="AN275" s="37"/>
      <c r="AO275" s="37"/>
      <c r="AP275" s="37"/>
      <c r="AQ275" s="37"/>
      <c r="AR275" s="37"/>
      <c r="AS275" s="37"/>
      <c r="AT275" s="37"/>
      <c r="AU275" s="37"/>
      <c r="AV275" s="37"/>
      <c r="AW275" s="37"/>
      <c r="AX275" s="37"/>
      <c r="AY275" s="37"/>
      <c r="AZ275" s="37"/>
    </row>
    <row r="276" spans="1:52" s="21" customFormat="1">
      <c r="A276" s="209"/>
      <c r="B276" s="86"/>
      <c r="C276" s="165"/>
      <c r="D276" s="86"/>
      <c r="E276" s="86"/>
      <c r="F276" s="166"/>
      <c r="G276" s="167"/>
      <c r="H276" s="167"/>
      <c r="I276" s="22"/>
      <c r="J276" s="92"/>
      <c r="K276" s="92"/>
      <c r="L276" s="92"/>
      <c r="M276" s="17"/>
      <c r="N276" s="231"/>
      <c r="O276" s="92"/>
      <c r="P276" s="92"/>
      <c r="Q276" s="92"/>
      <c r="R276" s="17"/>
      <c r="S276" s="92"/>
      <c r="T276" s="92"/>
      <c r="U276" s="92"/>
      <c r="V276" s="92"/>
      <c r="W276" s="92"/>
      <c r="X276" s="92"/>
      <c r="Y276" s="92"/>
      <c r="Z276" s="92"/>
      <c r="AA276" s="92"/>
      <c r="AB276" s="17"/>
      <c r="AC276" s="17"/>
      <c r="AD276" s="17"/>
      <c r="AE276" s="37"/>
      <c r="AF276" s="37"/>
      <c r="AG276" s="37"/>
      <c r="AH276" s="37"/>
      <c r="AI276" s="37"/>
      <c r="AJ276" s="37"/>
      <c r="AK276" s="37"/>
      <c r="AL276" s="37"/>
      <c r="AM276" s="37"/>
      <c r="AN276" s="37"/>
      <c r="AO276" s="37"/>
      <c r="AP276" s="37"/>
      <c r="AQ276" s="37"/>
      <c r="AR276" s="37"/>
      <c r="AS276" s="37"/>
      <c r="AT276" s="37"/>
      <c r="AU276" s="37"/>
      <c r="AV276" s="37"/>
      <c r="AW276" s="37"/>
      <c r="AX276" s="37"/>
      <c r="AY276" s="37"/>
      <c r="AZ276" s="37"/>
    </row>
    <row r="277" spans="1:52" s="21" customFormat="1">
      <c r="A277" s="209"/>
      <c r="B277" s="86"/>
      <c r="C277" s="165"/>
      <c r="D277" s="86"/>
      <c r="E277" s="86"/>
      <c r="F277" s="166"/>
      <c r="G277" s="167"/>
      <c r="H277" s="167"/>
      <c r="I277" s="22"/>
      <c r="J277" s="92"/>
      <c r="K277" s="92"/>
      <c r="L277" s="92"/>
      <c r="M277" s="17"/>
      <c r="N277" s="231"/>
      <c r="O277" s="92"/>
      <c r="P277" s="92"/>
      <c r="Q277" s="92"/>
      <c r="R277" s="17"/>
      <c r="S277" s="92"/>
      <c r="T277" s="92"/>
      <c r="U277" s="92"/>
      <c r="V277" s="92"/>
      <c r="W277" s="92"/>
      <c r="X277" s="92"/>
      <c r="Y277" s="92"/>
      <c r="Z277" s="92"/>
      <c r="AA277" s="92"/>
      <c r="AB277" s="17"/>
      <c r="AC277" s="17"/>
      <c r="AD277" s="17"/>
      <c r="AE277" s="37"/>
      <c r="AF277" s="37"/>
      <c r="AG277" s="37"/>
      <c r="AH277" s="37"/>
      <c r="AI277" s="37"/>
      <c r="AJ277" s="37"/>
      <c r="AK277" s="37"/>
      <c r="AL277" s="37"/>
      <c r="AM277" s="37"/>
      <c r="AN277" s="37"/>
      <c r="AO277" s="37"/>
      <c r="AP277" s="37"/>
      <c r="AQ277" s="37"/>
      <c r="AR277" s="37"/>
      <c r="AS277" s="37"/>
      <c r="AT277" s="37"/>
      <c r="AU277" s="37"/>
      <c r="AV277" s="37"/>
      <c r="AW277" s="37"/>
      <c r="AX277" s="37"/>
      <c r="AY277" s="37"/>
      <c r="AZ277" s="37"/>
    </row>
    <row r="278" spans="1:52" s="21" customFormat="1">
      <c r="A278" s="209"/>
      <c r="B278" s="86"/>
      <c r="C278" s="165"/>
      <c r="D278" s="86"/>
      <c r="E278" s="86"/>
      <c r="F278" s="166"/>
      <c r="G278" s="167"/>
      <c r="H278" s="167"/>
      <c r="I278" s="22"/>
      <c r="J278" s="92"/>
      <c r="K278" s="92"/>
      <c r="L278" s="92"/>
      <c r="M278" s="17"/>
      <c r="N278" s="231"/>
      <c r="O278" s="92"/>
      <c r="P278" s="92"/>
      <c r="Q278" s="92"/>
      <c r="R278" s="17"/>
      <c r="S278" s="92"/>
      <c r="T278" s="92"/>
      <c r="U278" s="92"/>
      <c r="V278" s="92"/>
      <c r="W278" s="92"/>
      <c r="X278" s="92"/>
      <c r="Y278" s="92"/>
      <c r="Z278" s="92"/>
      <c r="AA278" s="92"/>
      <c r="AB278" s="17"/>
      <c r="AC278" s="17"/>
      <c r="AD278" s="17"/>
      <c r="AE278" s="37"/>
      <c r="AF278" s="37"/>
      <c r="AG278" s="37"/>
      <c r="AH278" s="37"/>
      <c r="AI278" s="37"/>
      <c r="AJ278" s="37"/>
      <c r="AK278" s="37"/>
      <c r="AL278" s="37"/>
      <c r="AM278" s="37"/>
      <c r="AN278" s="37"/>
      <c r="AO278" s="37"/>
      <c r="AP278" s="37"/>
      <c r="AQ278" s="37"/>
      <c r="AR278" s="37"/>
      <c r="AS278" s="37"/>
      <c r="AT278" s="37"/>
      <c r="AU278" s="37"/>
      <c r="AV278" s="37"/>
      <c r="AW278" s="37"/>
      <c r="AX278" s="37"/>
      <c r="AY278" s="37"/>
      <c r="AZ278" s="37"/>
    </row>
    <row r="279" spans="1:52" s="21" customFormat="1">
      <c r="A279" s="209"/>
      <c r="B279" s="86"/>
      <c r="C279" s="165"/>
      <c r="D279" s="86"/>
      <c r="E279" s="86"/>
      <c r="F279" s="166"/>
      <c r="G279" s="167"/>
      <c r="H279" s="167"/>
      <c r="I279" s="22"/>
      <c r="J279" s="92"/>
      <c r="K279" s="92"/>
      <c r="L279" s="92"/>
      <c r="M279" s="17"/>
      <c r="N279" s="231"/>
      <c r="O279" s="92"/>
      <c r="P279" s="92"/>
      <c r="Q279" s="92"/>
      <c r="R279" s="17"/>
      <c r="S279" s="92"/>
      <c r="T279" s="92"/>
      <c r="U279" s="92"/>
      <c r="V279" s="92"/>
      <c r="W279" s="92"/>
      <c r="X279" s="92"/>
      <c r="Y279" s="92"/>
      <c r="Z279" s="92"/>
      <c r="AA279" s="92"/>
      <c r="AB279" s="17"/>
      <c r="AC279" s="17"/>
      <c r="AD279" s="17"/>
      <c r="AE279" s="37"/>
      <c r="AF279" s="37"/>
      <c r="AG279" s="37"/>
      <c r="AH279" s="37"/>
      <c r="AI279" s="37"/>
      <c r="AJ279" s="37"/>
      <c r="AK279" s="37"/>
      <c r="AL279" s="37"/>
      <c r="AM279" s="37"/>
      <c r="AN279" s="37"/>
      <c r="AO279" s="37"/>
      <c r="AP279" s="37"/>
      <c r="AQ279" s="37"/>
      <c r="AR279" s="37"/>
      <c r="AS279" s="37"/>
      <c r="AT279" s="37"/>
      <c r="AU279" s="37"/>
      <c r="AV279" s="37"/>
      <c r="AW279" s="37"/>
      <c r="AX279" s="37"/>
      <c r="AY279" s="37"/>
      <c r="AZ279" s="37"/>
    </row>
    <row r="280" spans="1:52" s="21" customFormat="1">
      <c r="A280" s="209"/>
      <c r="B280" s="86"/>
      <c r="C280" s="165"/>
      <c r="D280" s="86"/>
      <c r="E280" s="86"/>
      <c r="F280" s="166"/>
      <c r="G280" s="167"/>
      <c r="H280" s="167"/>
      <c r="I280" s="22"/>
      <c r="J280" s="92"/>
      <c r="K280" s="92"/>
      <c r="L280" s="92"/>
      <c r="M280" s="17"/>
      <c r="N280" s="231"/>
      <c r="O280" s="92"/>
      <c r="P280" s="33"/>
      <c r="Q280" s="92"/>
      <c r="R280" s="8"/>
      <c r="S280" s="92"/>
      <c r="T280" s="92"/>
      <c r="U280" s="92"/>
      <c r="V280" s="33"/>
      <c r="W280" s="33"/>
      <c r="X280" s="33"/>
      <c r="Y280" s="33"/>
      <c r="Z280" s="33"/>
      <c r="AA280" s="33"/>
      <c r="AB280" s="8"/>
      <c r="AC280" s="8"/>
      <c r="AD280" s="8"/>
      <c r="AE280" s="37"/>
      <c r="AF280" s="37"/>
      <c r="AG280" s="37"/>
      <c r="AH280" s="37"/>
      <c r="AI280" s="37"/>
      <c r="AJ280" s="37"/>
      <c r="AK280" s="37"/>
      <c r="AL280" s="37"/>
      <c r="AM280" s="37"/>
      <c r="AN280" s="37"/>
      <c r="AO280" s="37"/>
      <c r="AP280" s="37"/>
      <c r="AQ280" s="37"/>
      <c r="AR280" s="37"/>
      <c r="AS280" s="37"/>
      <c r="AT280" s="37"/>
      <c r="AU280" s="37"/>
      <c r="AV280" s="37"/>
      <c r="AW280" s="37"/>
      <c r="AX280" s="37"/>
      <c r="AY280" s="37"/>
      <c r="AZ280" s="37"/>
    </row>
    <row r="281" spans="1:52" s="21" customFormat="1">
      <c r="A281" s="209"/>
      <c r="B281" s="86"/>
      <c r="C281" s="204"/>
      <c r="D281" s="86"/>
      <c r="E281" s="86"/>
      <c r="F281" s="166"/>
      <c r="G281" s="167"/>
      <c r="H281" s="167"/>
      <c r="I281" s="22"/>
      <c r="J281" s="284"/>
      <c r="K281" s="92"/>
      <c r="L281" s="92"/>
      <c r="M281" s="17"/>
      <c r="N281" s="231"/>
      <c r="O281" s="92"/>
      <c r="P281" s="92"/>
      <c r="Q281" s="92"/>
      <c r="R281" s="17"/>
      <c r="S281" s="92"/>
      <c r="T281" s="92"/>
      <c r="U281" s="92"/>
      <c r="V281" s="92"/>
      <c r="W281" s="92"/>
      <c r="X281" s="92"/>
      <c r="Y281" s="92"/>
      <c r="Z281" s="92"/>
      <c r="AA281" s="92"/>
      <c r="AB281" s="17"/>
      <c r="AC281" s="17"/>
      <c r="AD281" s="17"/>
      <c r="AE281" s="37"/>
      <c r="AF281" s="37"/>
      <c r="AG281" s="37"/>
      <c r="AH281" s="37"/>
      <c r="AI281" s="37"/>
      <c r="AJ281" s="37"/>
      <c r="AK281" s="37"/>
      <c r="AL281" s="37"/>
      <c r="AM281" s="37"/>
      <c r="AN281" s="37"/>
      <c r="AO281" s="37"/>
      <c r="AP281" s="37"/>
      <c r="AQ281" s="37"/>
      <c r="AR281" s="37"/>
      <c r="AS281" s="37"/>
      <c r="AT281" s="37"/>
      <c r="AU281" s="37"/>
      <c r="AV281" s="37"/>
      <c r="AW281" s="37"/>
      <c r="AX281" s="37"/>
      <c r="AY281" s="37"/>
      <c r="AZ281" s="37"/>
    </row>
    <row r="282" spans="1:52" s="21" customFormat="1">
      <c r="A282" s="209"/>
      <c r="B282" s="86"/>
      <c r="C282" s="165"/>
      <c r="D282" s="86"/>
      <c r="E282" s="86"/>
      <c r="F282" s="166"/>
      <c r="G282" s="167"/>
      <c r="H282" s="167"/>
      <c r="I282" s="22"/>
      <c r="J282" s="92"/>
      <c r="K282" s="92"/>
      <c r="L282" s="92"/>
      <c r="M282" s="17"/>
      <c r="N282" s="231"/>
      <c r="O282" s="92"/>
      <c r="P282" s="92"/>
      <c r="Q282" s="92"/>
      <c r="R282" s="17"/>
      <c r="S282" s="92"/>
      <c r="T282" s="92"/>
      <c r="U282" s="92"/>
      <c r="V282" s="92"/>
      <c r="W282" s="92"/>
      <c r="X282" s="92"/>
      <c r="Y282" s="92"/>
      <c r="Z282" s="92"/>
      <c r="AA282" s="92"/>
      <c r="AB282" s="17"/>
      <c r="AC282" s="17"/>
      <c r="AD282" s="17"/>
      <c r="AE282" s="37"/>
      <c r="AF282" s="37"/>
      <c r="AG282" s="37"/>
      <c r="AH282" s="37"/>
      <c r="AI282" s="37"/>
      <c r="AJ282" s="37"/>
      <c r="AK282" s="37"/>
      <c r="AL282" s="37"/>
      <c r="AM282" s="37"/>
      <c r="AN282" s="37"/>
      <c r="AO282" s="37"/>
      <c r="AP282" s="37"/>
      <c r="AQ282" s="37"/>
      <c r="AR282" s="37"/>
      <c r="AS282" s="37"/>
      <c r="AT282" s="37"/>
      <c r="AU282" s="37"/>
      <c r="AV282" s="37"/>
      <c r="AW282" s="37"/>
      <c r="AX282" s="37"/>
      <c r="AY282" s="37"/>
      <c r="AZ282" s="37"/>
    </row>
    <row r="283" spans="1:52" s="21" customFormat="1">
      <c r="A283" s="209"/>
      <c r="B283" s="86"/>
      <c r="C283" s="165"/>
      <c r="D283" s="86"/>
      <c r="E283" s="86"/>
      <c r="F283" s="166"/>
      <c r="G283" s="167"/>
      <c r="H283" s="167"/>
      <c r="I283" s="22"/>
      <c r="J283" s="92"/>
      <c r="K283" s="92"/>
      <c r="L283" s="92"/>
      <c r="M283" s="17"/>
      <c r="N283" s="231"/>
      <c r="O283" s="92"/>
      <c r="P283" s="92"/>
      <c r="Q283" s="92"/>
      <c r="R283" s="17"/>
      <c r="S283" s="92"/>
      <c r="T283" s="92"/>
      <c r="U283" s="92"/>
      <c r="V283" s="92"/>
      <c r="W283" s="92"/>
      <c r="X283" s="92"/>
      <c r="Y283" s="92"/>
      <c r="Z283" s="92"/>
      <c r="AA283" s="92"/>
      <c r="AB283" s="17"/>
      <c r="AC283" s="17"/>
      <c r="AD283" s="17"/>
      <c r="AE283" s="37"/>
      <c r="AF283" s="37"/>
      <c r="AG283" s="37"/>
      <c r="AH283" s="37"/>
      <c r="AI283" s="37"/>
      <c r="AJ283" s="37"/>
      <c r="AK283" s="37"/>
      <c r="AL283" s="37"/>
      <c r="AM283" s="37"/>
      <c r="AN283" s="37"/>
      <c r="AO283" s="37"/>
      <c r="AP283" s="37"/>
      <c r="AQ283" s="37"/>
      <c r="AR283" s="37"/>
      <c r="AS283" s="37"/>
      <c r="AT283" s="37"/>
      <c r="AU283" s="37"/>
      <c r="AV283" s="37"/>
      <c r="AW283" s="37"/>
      <c r="AX283" s="37"/>
      <c r="AY283" s="37"/>
      <c r="AZ283" s="37"/>
    </row>
    <row r="284" spans="1:52" s="21" customFormat="1">
      <c r="A284" s="209"/>
      <c r="B284" s="86"/>
      <c r="C284" s="165"/>
      <c r="D284" s="86"/>
      <c r="E284" s="86"/>
      <c r="F284" s="166"/>
      <c r="G284" s="167"/>
      <c r="H284" s="167"/>
      <c r="I284" s="22"/>
      <c r="J284" s="92"/>
      <c r="K284" s="33"/>
      <c r="L284" s="33"/>
      <c r="M284" s="17"/>
      <c r="N284" s="231"/>
      <c r="O284" s="92"/>
      <c r="P284" s="33"/>
      <c r="Q284" s="92"/>
      <c r="R284" s="17"/>
      <c r="S284" s="92"/>
      <c r="T284" s="92"/>
      <c r="U284" s="92"/>
      <c r="V284" s="92"/>
      <c r="W284" s="92"/>
      <c r="X284" s="33"/>
      <c r="Y284" s="92"/>
      <c r="Z284" s="92"/>
      <c r="AA284" s="92"/>
      <c r="AB284" s="17"/>
      <c r="AC284" s="17"/>
      <c r="AD284" s="17"/>
      <c r="AE284" s="37"/>
      <c r="AF284" s="37"/>
      <c r="AG284" s="37"/>
      <c r="AH284" s="37"/>
      <c r="AI284" s="37"/>
      <c r="AJ284" s="37"/>
      <c r="AK284" s="37"/>
      <c r="AL284" s="37"/>
      <c r="AM284" s="37"/>
      <c r="AN284" s="37"/>
      <c r="AO284" s="37"/>
      <c r="AP284" s="37"/>
      <c r="AQ284" s="37"/>
      <c r="AR284" s="37"/>
      <c r="AS284" s="37"/>
      <c r="AT284" s="37"/>
      <c r="AU284" s="37"/>
      <c r="AV284" s="37"/>
      <c r="AW284" s="37"/>
      <c r="AX284" s="37"/>
      <c r="AY284" s="37"/>
      <c r="AZ284" s="37"/>
    </row>
    <row r="285" spans="1:52" s="21" customFormat="1">
      <c r="A285" s="209"/>
      <c r="B285" s="86"/>
      <c r="C285" s="165"/>
      <c r="D285" s="86"/>
      <c r="E285" s="86"/>
      <c r="F285" s="166"/>
      <c r="G285" s="167"/>
      <c r="H285" s="167"/>
      <c r="I285" s="22"/>
      <c r="J285" s="92"/>
      <c r="K285" s="92"/>
      <c r="L285" s="92"/>
      <c r="M285" s="17"/>
      <c r="N285" s="231"/>
      <c r="O285" s="92"/>
      <c r="P285" s="92"/>
      <c r="Q285" s="92"/>
      <c r="R285" s="17"/>
      <c r="S285" s="92"/>
      <c r="T285" s="92"/>
      <c r="U285" s="92"/>
      <c r="V285" s="92"/>
      <c r="W285" s="92"/>
      <c r="X285" s="92"/>
      <c r="Y285" s="92"/>
      <c r="Z285" s="92"/>
      <c r="AA285" s="92"/>
      <c r="AB285" s="17"/>
      <c r="AC285" s="17"/>
      <c r="AD285" s="17"/>
      <c r="AE285" s="37"/>
      <c r="AF285" s="37"/>
      <c r="AG285" s="37"/>
      <c r="AH285" s="37"/>
      <c r="AI285" s="37"/>
      <c r="AJ285" s="37"/>
      <c r="AK285" s="37"/>
      <c r="AL285" s="37"/>
      <c r="AM285" s="37"/>
      <c r="AN285" s="37"/>
      <c r="AO285" s="37"/>
      <c r="AP285" s="37"/>
      <c r="AQ285" s="37"/>
      <c r="AR285" s="37"/>
      <c r="AS285" s="37"/>
      <c r="AT285" s="37"/>
      <c r="AU285" s="37"/>
      <c r="AV285" s="37"/>
      <c r="AW285" s="37"/>
      <c r="AX285" s="37"/>
      <c r="AY285" s="37"/>
      <c r="AZ285" s="37"/>
    </row>
    <row r="286" spans="1:52" s="21" customFormat="1">
      <c r="A286" s="209"/>
      <c r="B286" s="86"/>
      <c r="C286" s="165"/>
      <c r="D286" s="86"/>
      <c r="E286" s="86"/>
      <c r="F286" s="166"/>
      <c r="G286" s="167"/>
      <c r="H286" s="167"/>
      <c r="I286" s="22"/>
      <c r="J286" s="92"/>
      <c r="K286" s="92"/>
      <c r="L286" s="92"/>
      <c r="M286" s="17"/>
      <c r="N286" s="231"/>
      <c r="O286" s="92"/>
      <c r="P286" s="92"/>
      <c r="Q286" s="92"/>
      <c r="R286" s="17"/>
      <c r="S286" s="92"/>
      <c r="T286" s="92"/>
      <c r="U286" s="92"/>
      <c r="V286" s="92"/>
      <c r="W286" s="92"/>
      <c r="X286" s="92"/>
      <c r="Y286" s="92"/>
      <c r="Z286" s="92"/>
      <c r="AA286" s="92"/>
      <c r="AB286" s="17"/>
      <c r="AC286" s="17"/>
      <c r="AD286" s="17"/>
      <c r="AE286" s="37"/>
      <c r="AF286" s="37"/>
      <c r="AG286" s="37"/>
      <c r="AH286" s="37"/>
      <c r="AI286" s="37"/>
      <c r="AJ286" s="37"/>
      <c r="AK286" s="37"/>
      <c r="AL286" s="37"/>
      <c r="AM286" s="37"/>
      <c r="AN286" s="37"/>
      <c r="AO286" s="37"/>
      <c r="AP286" s="37"/>
      <c r="AQ286" s="37"/>
      <c r="AR286" s="37"/>
      <c r="AS286" s="37"/>
      <c r="AT286" s="37"/>
      <c r="AU286" s="37"/>
      <c r="AV286" s="37"/>
      <c r="AW286" s="37"/>
      <c r="AX286" s="37"/>
      <c r="AY286" s="37"/>
      <c r="AZ286" s="37"/>
    </row>
    <row r="287" spans="1:52" s="21" customFormat="1">
      <c r="A287" s="209"/>
      <c r="B287" s="86"/>
      <c r="C287" s="165"/>
      <c r="D287" s="86"/>
      <c r="E287" s="86"/>
      <c r="F287" s="166"/>
      <c r="G287" s="167"/>
      <c r="H287" s="167"/>
      <c r="I287" s="22"/>
      <c r="J287" s="92"/>
      <c r="K287" s="92"/>
      <c r="L287" s="92"/>
      <c r="M287" s="17"/>
      <c r="N287" s="231"/>
      <c r="O287" s="92"/>
      <c r="P287" s="92"/>
      <c r="Q287" s="92"/>
      <c r="R287" s="17"/>
      <c r="S287" s="92"/>
      <c r="T287" s="92"/>
      <c r="U287" s="92"/>
      <c r="V287" s="92"/>
      <c r="W287" s="92"/>
      <c r="X287" s="92"/>
      <c r="Y287" s="92"/>
      <c r="Z287" s="92"/>
      <c r="AA287" s="92"/>
      <c r="AB287" s="17"/>
      <c r="AC287" s="17"/>
      <c r="AD287" s="17"/>
      <c r="AE287" s="37"/>
      <c r="AF287" s="37"/>
      <c r="AG287" s="37"/>
      <c r="AH287" s="37"/>
      <c r="AI287" s="37"/>
      <c r="AJ287" s="37"/>
      <c r="AK287" s="37"/>
      <c r="AL287" s="37"/>
      <c r="AM287" s="37"/>
      <c r="AN287" s="37"/>
      <c r="AO287" s="37"/>
      <c r="AP287" s="37"/>
      <c r="AQ287" s="37"/>
      <c r="AR287" s="37"/>
      <c r="AS287" s="37"/>
      <c r="AT287" s="37"/>
      <c r="AU287" s="37"/>
      <c r="AV287" s="37"/>
      <c r="AW287" s="37"/>
      <c r="AX287" s="37"/>
      <c r="AY287" s="37"/>
      <c r="AZ287" s="37"/>
    </row>
    <row r="288" spans="1:52" s="21" customFormat="1">
      <c r="A288" s="209"/>
      <c r="B288" s="86"/>
      <c r="C288" s="165"/>
      <c r="D288" s="86"/>
      <c r="E288" s="86"/>
      <c r="F288" s="166"/>
      <c r="G288" s="167"/>
      <c r="H288" s="167"/>
      <c r="I288" s="22"/>
      <c r="J288" s="92"/>
      <c r="K288" s="92"/>
      <c r="L288" s="92"/>
      <c r="M288" s="17"/>
      <c r="N288" s="231"/>
      <c r="O288" s="92"/>
      <c r="P288" s="92"/>
      <c r="Q288" s="92"/>
      <c r="R288" s="17"/>
      <c r="S288" s="92"/>
      <c r="T288" s="92"/>
      <c r="U288" s="92"/>
      <c r="V288" s="92"/>
      <c r="W288" s="92"/>
      <c r="X288" s="92"/>
      <c r="Y288" s="92"/>
      <c r="Z288" s="92"/>
      <c r="AA288" s="92"/>
      <c r="AB288" s="17"/>
      <c r="AC288" s="17"/>
      <c r="AD288" s="17"/>
      <c r="AE288" s="37"/>
      <c r="AF288" s="37"/>
      <c r="AG288" s="37"/>
      <c r="AH288" s="37"/>
      <c r="AI288" s="37"/>
      <c r="AJ288" s="37"/>
      <c r="AK288" s="37"/>
      <c r="AL288" s="37"/>
      <c r="AM288" s="37"/>
      <c r="AN288" s="37"/>
      <c r="AO288" s="37"/>
      <c r="AP288" s="37"/>
      <c r="AQ288" s="37"/>
      <c r="AR288" s="37"/>
      <c r="AS288" s="37"/>
      <c r="AT288" s="37"/>
      <c r="AU288" s="37"/>
      <c r="AV288" s="37"/>
      <c r="AW288" s="37"/>
      <c r="AX288" s="37"/>
      <c r="AY288" s="37"/>
      <c r="AZ288" s="37"/>
    </row>
    <row r="289" spans="1:52" s="21" customFormat="1">
      <c r="A289" s="209"/>
      <c r="B289" s="86"/>
      <c r="C289" s="165"/>
      <c r="D289" s="86"/>
      <c r="E289" s="86"/>
      <c r="F289" s="166"/>
      <c r="G289" s="167"/>
      <c r="H289" s="167"/>
      <c r="I289" s="22"/>
      <c r="J289" s="92"/>
      <c r="K289" s="92"/>
      <c r="L289" s="92"/>
      <c r="M289" s="17"/>
      <c r="N289" s="231"/>
      <c r="O289" s="92"/>
      <c r="P289" s="92"/>
      <c r="Q289" s="92"/>
      <c r="R289" s="17"/>
      <c r="S289" s="92"/>
      <c r="T289" s="92"/>
      <c r="U289" s="92"/>
      <c r="V289" s="92"/>
      <c r="W289" s="92"/>
      <c r="X289" s="92"/>
      <c r="Y289" s="92"/>
      <c r="Z289" s="92"/>
      <c r="AA289" s="92"/>
      <c r="AB289" s="17"/>
      <c r="AC289" s="17"/>
      <c r="AD289" s="17"/>
      <c r="AE289" s="37"/>
      <c r="AF289" s="37"/>
      <c r="AG289" s="37"/>
      <c r="AH289" s="37"/>
      <c r="AI289" s="37"/>
      <c r="AJ289" s="37"/>
      <c r="AK289" s="37"/>
      <c r="AL289" s="37"/>
      <c r="AM289" s="37"/>
      <c r="AN289" s="37"/>
      <c r="AO289" s="37"/>
      <c r="AP289" s="37"/>
      <c r="AQ289" s="37"/>
      <c r="AR289" s="37"/>
      <c r="AS289" s="37"/>
      <c r="AT289" s="37"/>
      <c r="AU289" s="37"/>
      <c r="AV289" s="37"/>
      <c r="AW289" s="37"/>
      <c r="AX289" s="37"/>
      <c r="AY289" s="37"/>
      <c r="AZ289" s="37"/>
    </row>
    <row r="290" spans="1:52" s="21" customFormat="1">
      <c r="A290" s="209"/>
      <c r="B290" s="86"/>
      <c r="C290" s="165"/>
      <c r="D290" s="86"/>
      <c r="E290" s="86"/>
      <c r="F290" s="166"/>
      <c r="G290" s="167"/>
      <c r="H290" s="167"/>
      <c r="I290" s="22"/>
      <c r="J290" s="92"/>
      <c r="K290" s="92"/>
      <c r="L290" s="240"/>
      <c r="M290" s="149"/>
      <c r="N290" s="231"/>
      <c r="O290" s="92"/>
      <c r="P290" s="92"/>
      <c r="Q290" s="92"/>
      <c r="R290" s="17"/>
      <c r="S290" s="92"/>
      <c r="T290" s="92"/>
      <c r="U290" s="92"/>
      <c r="V290" s="92"/>
      <c r="W290" s="92"/>
      <c r="X290" s="92"/>
      <c r="Y290" s="92"/>
      <c r="Z290" s="92"/>
      <c r="AA290" s="92"/>
      <c r="AB290" s="17"/>
      <c r="AC290" s="17"/>
      <c r="AD290" s="17"/>
      <c r="AE290" s="37"/>
      <c r="AF290" s="37"/>
      <c r="AG290" s="37"/>
      <c r="AH290" s="37"/>
      <c r="AI290" s="37"/>
      <c r="AJ290" s="37"/>
      <c r="AK290" s="37"/>
      <c r="AL290" s="37"/>
      <c r="AM290" s="37"/>
      <c r="AN290" s="37"/>
      <c r="AO290" s="37"/>
      <c r="AP290" s="37"/>
      <c r="AQ290" s="37"/>
      <c r="AR290" s="37"/>
      <c r="AS290" s="37"/>
      <c r="AT290" s="37"/>
      <c r="AU290" s="37"/>
      <c r="AV290" s="37"/>
      <c r="AW290" s="37"/>
      <c r="AX290" s="37"/>
      <c r="AY290" s="37"/>
      <c r="AZ290" s="37"/>
    </row>
    <row r="291" spans="1:52" s="21" customFormat="1">
      <c r="A291" s="209"/>
      <c r="B291" s="86"/>
      <c r="C291" s="165"/>
      <c r="D291" s="86"/>
      <c r="E291" s="86"/>
      <c r="F291" s="166"/>
      <c r="G291" s="167"/>
      <c r="H291" s="167"/>
      <c r="I291" s="22"/>
      <c r="J291" s="92"/>
      <c r="K291" s="92"/>
      <c r="L291" s="92"/>
      <c r="M291" s="17"/>
      <c r="N291" s="231"/>
      <c r="O291" s="92"/>
      <c r="P291" s="92"/>
      <c r="Q291" s="92"/>
      <c r="R291" s="17"/>
      <c r="S291" s="92"/>
      <c r="T291" s="92"/>
      <c r="U291" s="92"/>
      <c r="V291" s="92"/>
      <c r="W291" s="92"/>
      <c r="X291" s="92"/>
      <c r="Y291" s="92"/>
      <c r="Z291" s="92"/>
      <c r="AA291" s="92"/>
      <c r="AB291" s="17"/>
      <c r="AC291" s="17"/>
      <c r="AD291" s="17"/>
      <c r="AE291" s="37"/>
      <c r="AF291" s="37"/>
      <c r="AG291" s="37"/>
      <c r="AH291" s="37"/>
      <c r="AI291" s="37"/>
      <c r="AJ291" s="37"/>
      <c r="AK291" s="37"/>
      <c r="AL291" s="37"/>
      <c r="AM291" s="37"/>
      <c r="AN291" s="37"/>
      <c r="AO291" s="37"/>
      <c r="AP291" s="37"/>
      <c r="AQ291" s="37"/>
      <c r="AR291" s="37"/>
      <c r="AS291" s="37"/>
      <c r="AT291" s="37"/>
      <c r="AU291" s="37"/>
      <c r="AV291" s="37"/>
      <c r="AW291" s="37"/>
      <c r="AX291" s="37"/>
      <c r="AY291" s="37"/>
      <c r="AZ291" s="37"/>
    </row>
    <row r="292" spans="1:52" s="21" customFormat="1">
      <c r="A292" s="209"/>
      <c r="B292" s="86"/>
      <c r="C292" s="165"/>
      <c r="D292" s="86"/>
      <c r="E292" s="86"/>
      <c r="F292" s="166"/>
      <c r="G292" s="167"/>
      <c r="H292" s="167"/>
      <c r="I292" s="22"/>
      <c r="J292" s="92"/>
      <c r="K292" s="92"/>
      <c r="L292" s="92"/>
      <c r="M292" s="17"/>
      <c r="N292" s="231"/>
      <c r="O292" s="92"/>
      <c r="P292" s="92"/>
      <c r="Q292" s="92"/>
      <c r="R292" s="17"/>
      <c r="S292" s="92"/>
      <c r="T292" s="92"/>
      <c r="U292" s="92"/>
      <c r="V292" s="92"/>
      <c r="W292" s="92"/>
      <c r="X292" s="92"/>
      <c r="Y292" s="92"/>
      <c r="Z292" s="92"/>
      <c r="AA292" s="92"/>
      <c r="AB292" s="17"/>
      <c r="AC292" s="17"/>
      <c r="AD292" s="17"/>
      <c r="AE292" s="37"/>
      <c r="AF292" s="37"/>
      <c r="AG292" s="37"/>
      <c r="AH292" s="37"/>
      <c r="AI292" s="37"/>
      <c r="AJ292" s="37"/>
      <c r="AK292" s="37"/>
      <c r="AL292" s="37"/>
      <c r="AM292" s="37"/>
      <c r="AN292" s="37"/>
      <c r="AO292" s="37"/>
      <c r="AP292" s="37"/>
      <c r="AQ292" s="37"/>
      <c r="AR292" s="37"/>
      <c r="AS292" s="37"/>
      <c r="AT292" s="37"/>
      <c r="AU292" s="37"/>
      <c r="AV292" s="37"/>
      <c r="AW292" s="37"/>
      <c r="AX292" s="37"/>
      <c r="AY292" s="37"/>
      <c r="AZ292" s="37"/>
    </row>
    <row r="293" spans="1:52" s="21" customFormat="1">
      <c r="A293" s="209"/>
      <c r="B293" s="86"/>
      <c r="C293" s="165"/>
      <c r="D293" s="86"/>
      <c r="E293" s="86"/>
      <c r="F293" s="166"/>
      <c r="G293" s="167"/>
      <c r="H293" s="167"/>
      <c r="I293" s="22"/>
      <c r="J293" s="92"/>
      <c r="K293" s="92"/>
      <c r="L293" s="92"/>
      <c r="M293" s="17"/>
      <c r="N293" s="231"/>
      <c r="O293" s="92"/>
      <c r="P293" s="92"/>
      <c r="Q293" s="92"/>
      <c r="R293" s="17"/>
      <c r="S293" s="92"/>
      <c r="T293" s="92"/>
      <c r="U293" s="92"/>
      <c r="V293" s="92"/>
      <c r="W293" s="92"/>
      <c r="X293" s="92"/>
      <c r="Y293" s="92"/>
      <c r="Z293" s="92"/>
      <c r="AA293" s="92"/>
      <c r="AB293" s="17"/>
      <c r="AC293" s="17"/>
      <c r="AD293" s="17"/>
      <c r="AE293" s="37"/>
      <c r="AF293" s="37"/>
      <c r="AG293" s="37"/>
      <c r="AH293" s="37"/>
      <c r="AI293" s="37"/>
      <c r="AJ293" s="37"/>
      <c r="AK293" s="37"/>
      <c r="AL293" s="37"/>
      <c r="AM293" s="37"/>
      <c r="AN293" s="37"/>
      <c r="AO293" s="37"/>
      <c r="AP293" s="37"/>
      <c r="AQ293" s="37"/>
      <c r="AR293" s="37"/>
      <c r="AS293" s="37"/>
      <c r="AT293" s="37"/>
      <c r="AU293" s="37"/>
      <c r="AV293" s="37"/>
      <c r="AW293" s="37"/>
      <c r="AX293" s="37"/>
      <c r="AY293" s="37"/>
      <c r="AZ293" s="37"/>
    </row>
    <row r="294" spans="1:52" s="21" customFormat="1">
      <c r="A294" s="209"/>
      <c r="B294" s="86"/>
      <c r="C294" s="165"/>
      <c r="D294" s="86"/>
      <c r="E294" s="86"/>
      <c r="F294" s="166"/>
      <c r="G294" s="167"/>
      <c r="H294" s="167"/>
      <c r="I294" s="22"/>
      <c r="J294" s="92"/>
      <c r="K294" s="92"/>
      <c r="L294" s="92"/>
      <c r="M294" s="149"/>
      <c r="N294" s="231"/>
      <c r="O294" s="92"/>
      <c r="P294" s="92"/>
      <c r="Q294" s="92"/>
      <c r="R294" s="17"/>
      <c r="S294" s="92"/>
      <c r="T294" s="92"/>
      <c r="U294" s="92"/>
      <c r="V294" s="92"/>
      <c r="W294" s="92"/>
      <c r="X294" s="92"/>
      <c r="Y294" s="92"/>
      <c r="Z294" s="92"/>
      <c r="AA294" s="92"/>
      <c r="AB294" s="17"/>
      <c r="AC294" s="17"/>
      <c r="AD294" s="17"/>
      <c r="AE294" s="37"/>
      <c r="AF294" s="37"/>
      <c r="AG294" s="37"/>
      <c r="AH294" s="37"/>
      <c r="AI294" s="37"/>
      <c r="AJ294" s="37"/>
      <c r="AK294" s="37"/>
      <c r="AL294" s="37"/>
      <c r="AM294" s="37"/>
      <c r="AN294" s="37"/>
      <c r="AO294" s="37"/>
      <c r="AP294" s="37"/>
      <c r="AQ294" s="37"/>
      <c r="AR294" s="37"/>
      <c r="AS294" s="37"/>
      <c r="AT294" s="37"/>
      <c r="AU294" s="37"/>
      <c r="AV294" s="37"/>
      <c r="AW294" s="37"/>
      <c r="AX294" s="37"/>
      <c r="AY294" s="37"/>
      <c r="AZ294" s="37"/>
    </row>
    <row r="295" spans="1:52" s="21" customFormat="1">
      <c r="A295" s="209"/>
      <c r="B295" s="86"/>
      <c r="C295" s="165"/>
      <c r="D295" s="86"/>
      <c r="E295" s="86"/>
      <c r="F295" s="166"/>
      <c r="G295" s="167"/>
      <c r="H295" s="167"/>
      <c r="I295" s="22"/>
      <c r="J295" s="92"/>
      <c r="K295" s="92"/>
      <c r="L295" s="92"/>
      <c r="M295" s="17"/>
      <c r="N295" s="231"/>
      <c r="O295" s="92"/>
      <c r="P295" s="92"/>
      <c r="Q295" s="92"/>
      <c r="R295" s="17"/>
      <c r="S295" s="92"/>
      <c r="T295" s="92"/>
      <c r="U295" s="92"/>
      <c r="V295" s="92"/>
      <c r="W295" s="92"/>
      <c r="X295" s="92"/>
      <c r="Y295" s="92"/>
      <c r="Z295" s="92"/>
      <c r="AA295" s="92"/>
      <c r="AB295" s="17"/>
      <c r="AC295" s="17"/>
      <c r="AD295" s="17"/>
      <c r="AE295" s="37"/>
      <c r="AF295" s="37"/>
      <c r="AG295" s="37"/>
      <c r="AH295" s="37"/>
      <c r="AI295" s="37"/>
      <c r="AJ295" s="37"/>
      <c r="AK295" s="37"/>
      <c r="AL295" s="37"/>
      <c r="AM295" s="37"/>
      <c r="AN295" s="37"/>
      <c r="AO295" s="37"/>
      <c r="AP295" s="37"/>
      <c r="AQ295" s="37"/>
      <c r="AR295" s="37"/>
      <c r="AS295" s="37"/>
      <c r="AT295" s="37"/>
      <c r="AU295" s="37"/>
      <c r="AV295" s="37"/>
      <c r="AW295" s="37"/>
      <c r="AX295" s="37"/>
      <c r="AY295" s="37"/>
      <c r="AZ295" s="37"/>
    </row>
    <row r="296" spans="1:52" s="21" customFormat="1">
      <c r="A296" s="209"/>
      <c r="B296" s="86"/>
      <c r="C296" s="165"/>
      <c r="D296" s="86"/>
      <c r="E296" s="86"/>
      <c r="F296" s="166"/>
      <c r="G296" s="167"/>
      <c r="H296" s="167"/>
      <c r="I296" s="22"/>
      <c r="J296" s="92"/>
      <c r="K296" s="92"/>
      <c r="L296" s="92"/>
      <c r="M296" s="17"/>
      <c r="N296" s="231"/>
      <c r="O296" s="92"/>
      <c r="P296" s="92"/>
      <c r="Q296" s="92"/>
      <c r="R296" s="17"/>
      <c r="S296" s="92"/>
      <c r="T296" s="92"/>
      <c r="U296" s="92"/>
      <c r="V296" s="92"/>
      <c r="W296" s="92"/>
      <c r="X296" s="92"/>
      <c r="Y296" s="92"/>
      <c r="Z296" s="92"/>
      <c r="AA296" s="92"/>
      <c r="AB296" s="17"/>
      <c r="AC296" s="17"/>
      <c r="AD296" s="17"/>
      <c r="AE296" s="37"/>
      <c r="AF296" s="37"/>
      <c r="AG296" s="37"/>
      <c r="AH296" s="37"/>
      <c r="AI296" s="37"/>
      <c r="AJ296" s="37"/>
      <c r="AK296" s="37"/>
      <c r="AL296" s="37"/>
      <c r="AM296" s="37"/>
      <c r="AN296" s="37"/>
      <c r="AO296" s="37"/>
      <c r="AP296" s="37"/>
      <c r="AQ296" s="37"/>
      <c r="AR296" s="37"/>
      <c r="AS296" s="37"/>
      <c r="AT296" s="37"/>
      <c r="AU296" s="37"/>
      <c r="AV296" s="37"/>
      <c r="AW296" s="37"/>
      <c r="AX296" s="37"/>
      <c r="AY296" s="37"/>
      <c r="AZ296" s="37"/>
    </row>
    <row r="297" spans="1:52" s="21" customFormat="1">
      <c r="A297" s="209"/>
      <c r="B297" s="86"/>
      <c r="C297" s="165"/>
      <c r="D297" s="86"/>
      <c r="E297" s="86"/>
      <c r="F297" s="166"/>
      <c r="G297" s="167"/>
      <c r="H297" s="167"/>
      <c r="I297" s="22"/>
      <c r="J297" s="92"/>
      <c r="K297" s="92"/>
      <c r="L297" s="92"/>
      <c r="M297" s="17"/>
      <c r="N297" s="231"/>
      <c r="O297" s="92"/>
      <c r="P297" s="92"/>
      <c r="Q297" s="92"/>
      <c r="R297" s="17"/>
      <c r="S297" s="92"/>
      <c r="T297" s="92"/>
      <c r="U297" s="92"/>
      <c r="V297" s="92"/>
      <c r="W297" s="92"/>
      <c r="X297" s="92"/>
      <c r="Y297" s="92"/>
      <c r="Z297" s="92"/>
      <c r="AA297" s="92"/>
      <c r="AB297" s="17"/>
      <c r="AC297" s="17"/>
      <c r="AD297" s="17"/>
      <c r="AE297" s="37"/>
      <c r="AF297" s="37"/>
      <c r="AG297" s="37"/>
      <c r="AH297" s="37"/>
      <c r="AI297" s="37"/>
      <c r="AJ297" s="37"/>
      <c r="AK297" s="37"/>
      <c r="AL297" s="37"/>
      <c r="AM297" s="37"/>
      <c r="AN297" s="37"/>
      <c r="AO297" s="37"/>
      <c r="AP297" s="37"/>
      <c r="AQ297" s="37"/>
      <c r="AR297" s="37"/>
      <c r="AS297" s="37"/>
      <c r="AT297" s="37"/>
      <c r="AU297" s="37"/>
      <c r="AV297" s="37"/>
      <c r="AW297" s="37"/>
      <c r="AX297" s="37"/>
      <c r="AY297" s="37"/>
      <c r="AZ297" s="37"/>
    </row>
    <row r="298" spans="1:52" s="21" customFormat="1">
      <c r="A298" s="209"/>
      <c r="B298" s="86"/>
      <c r="C298" s="165"/>
      <c r="D298" s="86"/>
      <c r="E298" s="86"/>
      <c r="F298" s="166"/>
      <c r="G298" s="167"/>
      <c r="H298" s="167"/>
      <c r="I298" s="22"/>
      <c r="J298" s="92"/>
      <c r="K298" s="92"/>
      <c r="L298" s="92"/>
      <c r="M298" s="17"/>
      <c r="N298" s="231"/>
      <c r="O298" s="92"/>
      <c r="P298" s="92"/>
      <c r="Q298" s="92"/>
      <c r="R298" s="17"/>
      <c r="S298" s="92"/>
      <c r="T298" s="92"/>
      <c r="U298" s="92"/>
      <c r="V298" s="92"/>
      <c r="W298" s="92"/>
      <c r="X298" s="92"/>
      <c r="Y298" s="92"/>
      <c r="Z298" s="92"/>
      <c r="AA298" s="92"/>
      <c r="AB298" s="17"/>
      <c r="AC298" s="17"/>
      <c r="AD298" s="17"/>
      <c r="AE298" s="37"/>
      <c r="AF298" s="37"/>
      <c r="AG298" s="37"/>
      <c r="AH298" s="37"/>
      <c r="AI298" s="37"/>
      <c r="AJ298" s="37"/>
      <c r="AK298" s="37"/>
      <c r="AL298" s="37"/>
      <c r="AM298" s="37"/>
      <c r="AN298" s="37"/>
      <c r="AO298" s="37"/>
      <c r="AP298" s="37"/>
      <c r="AQ298" s="37"/>
      <c r="AR298" s="37"/>
      <c r="AS298" s="37"/>
      <c r="AT298" s="37"/>
      <c r="AU298" s="37"/>
      <c r="AV298" s="37"/>
      <c r="AW298" s="37"/>
      <c r="AX298" s="37"/>
      <c r="AY298" s="37"/>
      <c r="AZ298" s="37"/>
    </row>
    <row r="299" spans="1:52" s="21" customFormat="1">
      <c r="A299" s="209"/>
      <c r="B299" s="86"/>
      <c r="C299" s="165"/>
      <c r="D299" s="86"/>
      <c r="E299" s="86"/>
      <c r="F299" s="166"/>
      <c r="G299" s="167"/>
      <c r="H299" s="167"/>
      <c r="I299" s="22"/>
      <c r="J299" s="92"/>
      <c r="K299" s="92"/>
      <c r="L299" s="92"/>
      <c r="M299" s="17"/>
      <c r="N299" s="231"/>
      <c r="O299" s="92"/>
      <c r="P299" s="92"/>
      <c r="Q299" s="92"/>
      <c r="R299" s="17"/>
      <c r="S299" s="92"/>
      <c r="T299" s="92"/>
      <c r="U299" s="92"/>
      <c r="V299" s="92"/>
      <c r="W299" s="92"/>
      <c r="X299" s="92"/>
      <c r="Y299" s="92"/>
      <c r="Z299" s="92"/>
      <c r="AA299" s="92"/>
      <c r="AB299" s="17"/>
      <c r="AC299" s="17"/>
      <c r="AD299" s="17"/>
      <c r="AE299" s="37"/>
      <c r="AF299" s="37"/>
      <c r="AG299" s="37"/>
      <c r="AH299" s="37"/>
      <c r="AI299" s="37"/>
      <c r="AJ299" s="37"/>
      <c r="AK299" s="37"/>
      <c r="AL299" s="37"/>
      <c r="AM299" s="37"/>
      <c r="AN299" s="37"/>
      <c r="AO299" s="37"/>
      <c r="AP299" s="37"/>
      <c r="AQ299" s="37"/>
      <c r="AR299" s="37"/>
      <c r="AS299" s="37"/>
      <c r="AT299" s="37"/>
      <c r="AU299" s="37"/>
      <c r="AV299" s="37"/>
      <c r="AW299" s="37"/>
      <c r="AX299" s="37"/>
      <c r="AY299" s="37"/>
      <c r="AZ299" s="37"/>
    </row>
    <row r="300" spans="1:52" s="21" customFormat="1">
      <c r="A300" s="209"/>
      <c r="B300" s="86"/>
      <c r="C300" s="165"/>
      <c r="D300" s="86"/>
      <c r="E300" s="86"/>
      <c r="F300" s="166"/>
      <c r="G300" s="167"/>
      <c r="H300" s="167"/>
      <c r="I300" s="22"/>
      <c r="J300" s="92"/>
      <c r="K300" s="92"/>
      <c r="L300" s="92"/>
      <c r="M300" s="17"/>
      <c r="N300" s="231"/>
      <c r="O300" s="92"/>
      <c r="P300" s="92"/>
      <c r="Q300" s="92"/>
      <c r="R300" s="17"/>
      <c r="S300" s="92"/>
      <c r="T300" s="92"/>
      <c r="U300" s="92"/>
      <c r="V300" s="92"/>
      <c r="W300" s="92"/>
      <c r="X300" s="92"/>
      <c r="Y300" s="92"/>
      <c r="Z300" s="92"/>
      <c r="AA300" s="92"/>
      <c r="AB300" s="17"/>
      <c r="AC300" s="17"/>
      <c r="AD300" s="17"/>
      <c r="AE300" s="37"/>
      <c r="AF300" s="37"/>
      <c r="AG300" s="37"/>
      <c r="AH300" s="37"/>
      <c r="AI300" s="37"/>
      <c r="AJ300" s="37"/>
      <c r="AK300" s="37"/>
      <c r="AL300" s="37"/>
      <c r="AM300" s="37"/>
      <c r="AN300" s="37"/>
      <c r="AO300" s="37"/>
      <c r="AP300" s="37"/>
      <c r="AQ300" s="37"/>
      <c r="AR300" s="37"/>
      <c r="AS300" s="37"/>
      <c r="AT300" s="37"/>
      <c r="AU300" s="37"/>
      <c r="AV300" s="37"/>
      <c r="AW300" s="37"/>
      <c r="AX300" s="37"/>
      <c r="AY300" s="37"/>
      <c r="AZ300" s="37"/>
    </row>
    <row r="301" spans="1:52" s="21" customFormat="1">
      <c r="A301" s="209"/>
      <c r="B301" s="86"/>
      <c r="C301" s="165"/>
      <c r="D301" s="86"/>
      <c r="E301" s="86"/>
      <c r="F301" s="166"/>
      <c r="G301" s="167"/>
      <c r="H301" s="167"/>
      <c r="I301" s="22"/>
      <c r="J301" s="92"/>
      <c r="K301" s="92"/>
      <c r="L301" s="92"/>
      <c r="M301" s="17"/>
      <c r="N301" s="231"/>
      <c r="O301" s="92"/>
      <c r="P301" s="92"/>
      <c r="Q301" s="92"/>
      <c r="R301" s="17"/>
      <c r="S301" s="92"/>
      <c r="T301" s="92"/>
      <c r="U301" s="92"/>
      <c r="V301" s="92"/>
      <c r="W301" s="92"/>
      <c r="X301" s="92"/>
      <c r="Y301" s="92"/>
      <c r="Z301" s="92"/>
      <c r="AA301" s="92"/>
      <c r="AB301" s="17"/>
      <c r="AC301" s="17"/>
      <c r="AD301" s="17"/>
      <c r="AE301" s="37"/>
      <c r="AF301" s="37"/>
      <c r="AG301" s="37"/>
      <c r="AH301" s="37"/>
      <c r="AI301" s="37"/>
      <c r="AJ301" s="37"/>
      <c r="AK301" s="37"/>
      <c r="AL301" s="37"/>
      <c r="AM301" s="37"/>
      <c r="AN301" s="37"/>
      <c r="AO301" s="37"/>
      <c r="AP301" s="37"/>
      <c r="AQ301" s="37"/>
      <c r="AR301" s="37"/>
      <c r="AS301" s="37"/>
      <c r="AT301" s="37"/>
      <c r="AU301" s="37"/>
      <c r="AV301" s="37"/>
      <c r="AW301" s="37"/>
      <c r="AX301" s="37"/>
      <c r="AY301" s="37"/>
      <c r="AZ301" s="37"/>
    </row>
    <row r="302" spans="1:52" s="21" customFormat="1">
      <c r="A302" s="209"/>
      <c r="B302" s="86"/>
      <c r="C302" s="204"/>
      <c r="D302" s="86"/>
      <c r="E302" s="86"/>
      <c r="F302" s="166"/>
      <c r="G302" s="167"/>
      <c r="H302" s="167"/>
      <c r="I302" s="22"/>
      <c r="J302" s="240"/>
      <c r="K302" s="240"/>
      <c r="L302" s="240"/>
      <c r="M302" s="149"/>
      <c r="N302" s="231"/>
      <c r="O302" s="92"/>
      <c r="P302" s="92"/>
      <c r="Q302" s="92"/>
      <c r="R302" s="17"/>
      <c r="S302" s="92"/>
      <c r="T302" s="92"/>
      <c r="U302" s="92"/>
      <c r="V302" s="92"/>
      <c r="W302" s="92"/>
      <c r="X302" s="92"/>
      <c r="Y302" s="92"/>
      <c r="Z302" s="92"/>
      <c r="AA302" s="92"/>
      <c r="AB302" s="17"/>
      <c r="AC302" s="17"/>
      <c r="AD302" s="17"/>
      <c r="AE302" s="37"/>
      <c r="AF302" s="37"/>
      <c r="AG302" s="37"/>
      <c r="AH302" s="37"/>
      <c r="AI302" s="37"/>
      <c r="AJ302" s="37"/>
      <c r="AK302" s="37"/>
      <c r="AL302" s="37"/>
      <c r="AM302" s="37"/>
      <c r="AN302" s="37"/>
      <c r="AO302" s="37"/>
      <c r="AP302" s="37"/>
      <c r="AQ302" s="37"/>
      <c r="AR302" s="37"/>
      <c r="AS302" s="37"/>
      <c r="AT302" s="37"/>
      <c r="AU302" s="37"/>
      <c r="AV302" s="37"/>
      <c r="AW302" s="37"/>
      <c r="AX302" s="37"/>
      <c r="AY302" s="37"/>
      <c r="AZ302" s="37"/>
    </row>
    <row r="303" spans="1:52" s="21" customFormat="1">
      <c r="A303" s="209"/>
      <c r="B303" s="86"/>
      <c r="C303" s="204"/>
      <c r="D303" s="86"/>
      <c r="E303" s="86"/>
      <c r="F303" s="166"/>
      <c r="G303" s="167"/>
      <c r="H303" s="167"/>
      <c r="I303" s="22"/>
      <c r="J303" s="92"/>
      <c r="K303" s="92"/>
      <c r="L303" s="92"/>
      <c r="M303" s="149"/>
      <c r="N303" s="231"/>
      <c r="O303" s="92"/>
      <c r="P303" s="92"/>
      <c r="Q303" s="92"/>
      <c r="R303" s="17"/>
      <c r="S303" s="92"/>
      <c r="T303" s="92"/>
      <c r="U303" s="92"/>
      <c r="V303" s="92"/>
      <c r="W303" s="92"/>
      <c r="X303" s="92"/>
      <c r="Y303" s="92"/>
      <c r="Z303" s="92"/>
      <c r="AA303" s="92"/>
      <c r="AB303" s="17"/>
      <c r="AC303" s="17"/>
      <c r="AD303" s="17"/>
      <c r="AE303" s="37"/>
      <c r="AF303" s="37"/>
      <c r="AG303" s="37"/>
      <c r="AH303" s="37"/>
      <c r="AI303" s="37"/>
      <c r="AJ303" s="37"/>
      <c r="AK303" s="37"/>
      <c r="AL303" s="37"/>
      <c r="AM303" s="37"/>
      <c r="AN303" s="37"/>
      <c r="AO303" s="37"/>
      <c r="AP303" s="37"/>
      <c r="AQ303" s="37"/>
      <c r="AR303" s="37"/>
      <c r="AS303" s="37"/>
      <c r="AT303" s="37"/>
      <c r="AU303" s="37"/>
      <c r="AV303" s="37"/>
      <c r="AW303" s="37"/>
      <c r="AX303" s="37"/>
      <c r="AY303" s="37"/>
      <c r="AZ303" s="37"/>
    </row>
    <row r="304" spans="1:52" s="21" customFormat="1">
      <c r="A304" s="209"/>
      <c r="B304" s="86"/>
      <c r="C304" s="165"/>
      <c r="D304" s="86"/>
      <c r="E304" s="86"/>
      <c r="F304" s="166"/>
      <c r="G304" s="167"/>
      <c r="H304" s="167"/>
      <c r="I304" s="22"/>
      <c r="J304" s="92"/>
      <c r="K304" s="92"/>
      <c r="L304" s="92"/>
      <c r="M304" s="17"/>
      <c r="N304" s="231"/>
      <c r="O304" s="92"/>
      <c r="P304" s="92"/>
      <c r="Q304" s="92"/>
      <c r="R304" s="17"/>
      <c r="S304" s="92"/>
      <c r="T304" s="92"/>
      <c r="U304" s="92"/>
      <c r="V304" s="92"/>
      <c r="W304" s="92"/>
      <c r="X304" s="92"/>
      <c r="Y304" s="92"/>
      <c r="Z304" s="92"/>
      <c r="AA304" s="92"/>
      <c r="AB304" s="17"/>
      <c r="AC304" s="17"/>
      <c r="AD304" s="17"/>
      <c r="AE304" s="37"/>
      <c r="AF304" s="37"/>
      <c r="AG304" s="37"/>
      <c r="AH304" s="37"/>
      <c r="AI304" s="37"/>
      <c r="AJ304" s="37"/>
      <c r="AK304" s="37"/>
      <c r="AL304" s="37"/>
      <c r="AM304" s="37"/>
      <c r="AN304" s="37"/>
      <c r="AO304" s="37"/>
      <c r="AP304" s="37"/>
      <c r="AQ304" s="37"/>
      <c r="AR304" s="37"/>
      <c r="AS304" s="37"/>
      <c r="AT304" s="37"/>
      <c r="AU304" s="37"/>
      <c r="AV304" s="37"/>
      <c r="AW304" s="37"/>
      <c r="AX304" s="37"/>
      <c r="AY304" s="37"/>
      <c r="AZ304" s="37"/>
    </row>
    <row r="305" spans="1:52" s="21" customFormat="1">
      <c r="A305" s="209"/>
      <c r="B305" s="86"/>
      <c r="C305" s="165"/>
      <c r="D305" s="86"/>
      <c r="E305" s="86"/>
      <c r="F305" s="166"/>
      <c r="G305" s="167"/>
      <c r="H305" s="167"/>
      <c r="I305" s="22"/>
      <c r="J305" s="92"/>
      <c r="K305" s="92"/>
      <c r="L305" s="92"/>
      <c r="M305" s="17"/>
      <c r="N305" s="231"/>
      <c r="O305" s="92"/>
      <c r="P305" s="92"/>
      <c r="Q305" s="92"/>
      <c r="R305" s="17"/>
      <c r="S305" s="92"/>
      <c r="T305" s="92"/>
      <c r="U305" s="92"/>
      <c r="V305" s="92"/>
      <c r="W305" s="92"/>
      <c r="X305" s="92"/>
      <c r="Y305" s="92"/>
      <c r="Z305" s="92"/>
      <c r="AA305" s="92"/>
      <c r="AB305" s="17"/>
      <c r="AC305" s="17"/>
      <c r="AD305" s="17"/>
      <c r="AE305" s="37"/>
      <c r="AF305" s="37"/>
      <c r="AG305" s="37"/>
      <c r="AH305" s="37"/>
      <c r="AI305" s="37"/>
      <c r="AJ305" s="37"/>
      <c r="AK305" s="37"/>
      <c r="AL305" s="37"/>
      <c r="AM305" s="37"/>
      <c r="AN305" s="37"/>
      <c r="AO305" s="37"/>
      <c r="AP305" s="37"/>
      <c r="AQ305" s="37"/>
      <c r="AR305" s="37"/>
      <c r="AS305" s="37"/>
      <c r="AT305" s="37"/>
      <c r="AU305" s="37"/>
      <c r="AV305" s="37"/>
      <c r="AW305" s="37"/>
      <c r="AX305" s="37"/>
      <c r="AY305" s="37"/>
      <c r="AZ305" s="37"/>
    </row>
    <row r="306" spans="1:52" s="21" customFormat="1">
      <c r="A306" s="209"/>
      <c r="B306" s="86"/>
      <c r="C306" s="165"/>
      <c r="D306" s="86"/>
      <c r="E306" s="86"/>
      <c r="F306" s="166"/>
      <c r="G306" s="167"/>
      <c r="H306" s="167"/>
      <c r="I306" s="22"/>
      <c r="J306" s="92"/>
      <c r="K306" s="92"/>
      <c r="L306" s="92"/>
      <c r="M306" s="17"/>
      <c r="N306" s="231"/>
      <c r="O306" s="92"/>
      <c r="P306" s="92"/>
      <c r="Q306" s="92"/>
      <c r="R306" s="17"/>
      <c r="S306" s="92"/>
      <c r="T306" s="92"/>
      <c r="U306" s="92"/>
      <c r="V306" s="92"/>
      <c r="W306" s="92"/>
      <c r="X306" s="92"/>
      <c r="Y306" s="92"/>
      <c r="Z306" s="92"/>
      <c r="AA306" s="92"/>
      <c r="AB306" s="17"/>
      <c r="AC306" s="17"/>
      <c r="AD306" s="17"/>
      <c r="AE306" s="37"/>
      <c r="AF306" s="37"/>
      <c r="AG306" s="37"/>
      <c r="AH306" s="37"/>
      <c r="AI306" s="37"/>
      <c r="AJ306" s="37"/>
      <c r="AK306" s="37"/>
      <c r="AL306" s="37"/>
      <c r="AM306" s="37"/>
      <c r="AN306" s="37"/>
      <c r="AO306" s="37"/>
      <c r="AP306" s="37"/>
      <c r="AQ306" s="37"/>
      <c r="AR306" s="37"/>
      <c r="AS306" s="37"/>
      <c r="AT306" s="37"/>
      <c r="AU306" s="37"/>
      <c r="AV306" s="37"/>
      <c r="AW306" s="37"/>
      <c r="AX306" s="37"/>
      <c r="AY306" s="37"/>
      <c r="AZ306" s="37"/>
    </row>
    <row r="307" spans="1:52" s="21" customFormat="1">
      <c r="A307" s="209"/>
      <c r="B307" s="86"/>
      <c r="C307" s="165"/>
      <c r="D307" s="86"/>
      <c r="E307" s="86"/>
      <c r="F307" s="166"/>
      <c r="G307" s="167"/>
      <c r="H307" s="167"/>
      <c r="I307" s="22"/>
      <c r="J307" s="92"/>
      <c r="K307" s="92"/>
      <c r="L307" s="92"/>
      <c r="M307" s="17"/>
      <c r="N307" s="231"/>
      <c r="O307" s="92"/>
      <c r="P307" s="92"/>
      <c r="Q307" s="92"/>
      <c r="R307" s="17"/>
      <c r="S307" s="92"/>
      <c r="T307" s="92"/>
      <c r="U307" s="92"/>
      <c r="V307" s="92"/>
      <c r="W307" s="92"/>
      <c r="X307" s="92"/>
      <c r="Y307" s="92"/>
      <c r="Z307" s="92"/>
      <c r="AA307" s="92"/>
      <c r="AB307" s="17"/>
      <c r="AC307" s="17"/>
      <c r="AD307" s="17"/>
      <c r="AE307" s="37"/>
      <c r="AF307" s="37"/>
      <c r="AG307" s="37"/>
      <c r="AH307" s="37"/>
      <c r="AI307" s="37"/>
      <c r="AJ307" s="37"/>
      <c r="AK307" s="37"/>
      <c r="AL307" s="37"/>
      <c r="AM307" s="37"/>
      <c r="AN307" s="37"/>
      <c r="AO307" s="37"/>
      <c r="AP307" s="37"/>
      <c r="AQ307" s="37"/>
      <c r="AR307" s="37"/>
      <c r="AS307" s="37"/>
      <c r="AT307" s="37"/>
      <c r="AU307" s="37"/>
      <c r="AV307" s="37"/>
      <c r="AW307" s="37"/>
      <c r="AX307" s="37"/>
      <c r="AY307" s="37"/>
      <c r="AZ307" s="37"/>
    </row>
    <row r="308" spans="1:52" s="21" customFormat="1">
      <c r="A308" s="209"/>
      <c r="B308" s="86"/>
      <c r="C308" s="165"/>
      <c r="D308" s="86"/>
      <c r="E308" s="86"/>
      <c r="F308" s="166"/>
      <c r="G308" s="167"/>
      <c r="H308" s="167"/>
      <c r="I308" s="22"/>
      <c r="J308" s="92"/>
      <c r="K308" s="92"/>
      <c r="L308" s="92"/>
      <c r="M308" s="17"/>
      <c r="N308" s="231"/>
      <c r="O308" s="92"/>
      <c r="P308" s="92"/>
      <c r="Q308" s="92"/>
      <c r="R308" s="17"/>
      <c r="S308" s="92"/>
      <c r="T308" s="92"/>
      <c r="U308" s="92"/>
      <c r="V308" s="92"/>
      <c r="W308" s="92"/>
      <c r="X308" s="92"/>
      <c r="Y308" s="92"/>
      <c r="Z308" s="92"/>
      <c r="AA308" s="92"/>
      <c r="AB308" s="17"/>
      <c r="AC308" s="17"/>
      <c r="AD308" s="17"/>
      <c r="AE308" s="37"/>
      <c r="AF308" s="37"/>
      <c r="AG308" s="37"/>
      <c r="AH308" s="37"/>
      <c r="AI308" s="37"/>
      <c r="AJ308" s="37"/>
      <c r="AK308" s="37"/>
      <c r="AL308" s="37"/>
      <c r="AM308" s="37"/>
      <c r="AN308" s="37"/>
      <c r="AO308" s="37"/>
      <c r="AP308" s="37"/>
      <c r="AQ308" s="37"/>
      <c r="AR308" s="37"/>
      <c r="AS308" s="37"/>
      <c r="AT308" s="37"/>
      <c r="AU308" s="37"/>
      <c r="AV308" s="37"/>
      <c r="AW308" s="37"/>
      <c r="AX308" s="37"/>
      <c r="AY308" s="37"/>
      <c r="AZ308" s="37"/>
    </row>
    <row r="309" spans="1:52" s="21" customFormat="1">
      <c r="A309" s="209"/>
      <c r="B309" s="86"/>
      <c r="C309" s="165"/>
      <c r="D309" s="86"/>
      <c r="E309" s="86"/>
      <c r="F309" s="166"/>
      <c r="G309" s="167"/>
      <c r="H309" s="167"/>
      <c r="I309" s="22"/>
      <c r="J309" s="92"/>
      <c r="K309" s="92"/>
      <c r="L309" s="92"/>
      <c r="M309" s="17"/>
      <c r="N309" s="231"/>
      <c r="O309" s="92"/>
      <c r="P309" s="92"/>
      <c r="Q309" s="92"/>
      <c r="R309" s="17"/>
      <c r="S309" s="92"/>
      <c r="T309" s="92"/>
      <c r="U309" s="92"/>
      <c r="V309" s="92"/>
      <c r="W309" s="92"/>
      <c r="X309" s="92"/>
      <c r="Y309" s="92"/>
      <c r="Z309" s="92"/>
      <c r="AA309" s="92"/>
      <c r="AB309" s="17"/>
      <c r="AC309" s="17"/>
      <c r="AD309" s="17"/>
      <c r="AE309" s="37"/>
      <c r="AF309" s="37"/>
      <c r="AG309" s="37"/>
      <c r="AH309" s="37"/>
      <c r="AI309" s="37"/>
      <c r="AJ309" s="37"/>
      <c r="AK309" s="37"/>
      <c r="AL309" s="37"/>
      <c r="AM309" s="37"/>
      <c r="AN309" s="37"/>
      <c r="AO309" s="37"/>
      <c r="AP309" s="37"/>
      <c r="AQ309" s="37"/>
      <c r="AR309" s="37"/>
      <c r="AS309" s="37"/>
      <c r="AT309" s="37"/>
      <c r="AU309" s="37"/>
      <c r="AV309" s="37"/>
      <c r="AW309" s="37"/>
      <c r="AX309" s="37"/>
      <c r="AY309" s="37"/>
      <c r="AZ309" s="37"/>
    </row>
    <row r="310" spans="1:52" s="21" customFormat="1">
      <c r="A310" s="209"/>
      <c r="B310" s="86"/>
      <c r="C310" s="165"/>
      <c r="D310" s="86"/>
      <c r="E310" s="86"/>
      <c r="F310" s="166"/>
      <c r="G310" s="167"/>
      <c r="H310" s="167"/>
      <c r="I310" s="22"/>
      <c r="J310" s="92"/>
      <c r="K310" s="92"/>
      <c r="L310" s="92"/>
      <c r="M310" s="17"/>
      <c r="N310" s="231"/>
      <c r="O310" s="92"/>
      <c r="P310" s="92"/>
      <c r="Q310" s="92"/>
      <c r="R310" s="17"/>
      <c r="S310" s="92"/>
      <c r="T310" s="92"/>
      <c r="U310" s="92"/>
      <c r="V310" s="92"/>
      <c r="W310" s="92"/>
      <c r="X310" s="92"/>
      <c r="Y310" s="92"/>
      <c r="Z310" s="92"/>
      <c r="AA310" s="92"/>
      <c r="AB310" s="17"/>
      <c r="AC310" s="17"/>
      <c r="AD310" s="17"/>
      <c r="AE310" s="37"/>
      <c r="AF310" s="37"/>
      <c r="AG310" s="37"/>
      <c r="AH310" s="37"/>
      <c r="AI310" s="37"/>
      <c r="AJ310" s="37"/>
      <c r="AK310" s="37"/>
      <c r="AL310" s="37"/>
      <c r="AM310" s="37"/>
      <c r="AN310" s="37"/>
      <c r="AO310" s="37"/>
      <c r="AP310" s="37"/>
      <c r="AQ310" s="37"/>
      <c r="AR310" s="37"/>
      <c r="AS310" s="37"/>
      <c r="AT310" s="37"/>
      <c r="AU310" s="37"/>
      <c r="AV310" s="37"/>
      <c r="AW310" s="37"/>
      <c r="AX310" s="37"/>
      <c r="AY310" s="37"/>
      <c r="AZ310" s="37"/>
    </row>
    <row r="311" spans="1:52" s="21" customFormat="1">
      <c r="A311" s="209"/>
      <c r="B311" s="86"/>
      <c r="C311" s="165"/>
      <c r="D311" s="86"/>
      <c r="E311" s="86"/>
      <c r="F311" s="166"/>
      <c r="G311" s="167"/>
      <c r="H311" s="167"/>
      <c r="I311" s="22"/>
      <c r="J311" s="92"/>
      <c r="K311" s="92"/>
      <c r="L311" s="92"/>
      <c r="M311" s="17"/>
      <c r="N311" s="231"/>
      <c r="O311" s="92"/>
      <c r="P311" s="92"/>
      <c r="Q311" s="92"/>
      <c r="R311" s="17"/>
      <c r="S311" s="92"/>
      <c r="T311" s="92"/>
      <c r="U311" s="92"/>
      <c r="V311" s="92"/>
      <c r="W311" s="92"/>
      <c r="X311" s="92"/>
      <c r="Y311" s="92"/>
      <c r="Z311" s="92"/>
      <c r="AA311" s="92"/>
      <c r="AB311" s="17"/>
      <c r="AC311" s="17"/>
      <c r="AD311" s="17"/>
      <c r="AE311" s="37"/>
      <c r="AF311" s="37"/>
      <c r="AG311" s="37"/>
      <c r="AH311" s="37"/>
      <c r="AI311" s="37"/>
      <c r="AJ311" s="37"/>
      <c r="AK311" s="37"/>
      <c r="AL311" s="37"/>
      <c r="AM311" s="37"/>
      <c r="AN311" s="37"/>
      <c r="AO311" s="37"/>
      <c r="AP311" s="37"/>
      <c r="AQ311" s="37"/>
      <c r="AR311" s="37"/>
      <c r="AS311" s="37"/>
      <c r="AT311" s="37"/>
      <c r="AU311" s="37"/>
      <c r="AV311" s="37"/>
      <c r="AW311" s="37"/>
      <c r="AX311" s="37"/>
      <c r="AY311" s="37"/>
      <c r="AZ311" s="37"/>
    </row>
    <row r="312" spans="1:52" s="21" customFormat="1">
      <c r="A312" s="209"/>
      <c r="B312" s="86"/>
      <c r="C312" s="165"/>
      <c r="D312" s="86"/>
      <c r="E312" s="86"/>
      <c r="F312" s="166"/>
      <c r="G312" s="167"/>
      <c r="H312" s="167"/>
      <c r="I312" s="22"/>
      <c r="J312" s="92"/>
      <c r="K312" s="92"/>
      <c r="L312" s="92"/>
      <c r="M312" s="17"/>
      <c r="N312" s="231"/>
      <c r="O312" s="92"/>
      <c r="P312" s="92"/>
      <c r="Q312" s="92"/>
      <c r="R312" s="17"/>
      <c r="S312" s="92"/>
      <c r="T312" s="92"/>
      <c r="U312" s="92"/>
      <c r="V312" s="92"/>
      <c r="W312" s="92"/>
      <c r="X312" s="92"/>
      <c r="Y312" s="92"/>
      <c r="Z312" s="92"/>
      <c r="AA312" s="92"/>
      <c r="AB312" s="17"/>
      <c r="AC312" s="17"/>
      <c r="AD312" s="17"/>
      <c r="AE312" s="37"/>
      <c r="AF312" s="37"/>
      <c r="AG312" s="37"/>
      <c r="AH312" s="37"/>
      <c r="AI312" s="37"/>
      <c r="AJ312" s="37"/>
      <c r="AK312" s="37"/>
      <c r="AL312" s="37"/>
      <c r="AM312" s="37"/>
      <c r="AN312" s="37"/>
      <c r="AO312" s="37"/>
      <c r="AP312" s="37"/>
      <c r="AQ312" s="37"/>
      <c r="AR312" s="37"/>
      <c r="AS312" s="37"/>
      <c r="AT312" s="37"/>
      <c r="AU312" s="37"/>
      <c r="AV312" s="37"/>
      <c r="AW312" s="37"/>
      <c r="AX312" s="37"/>
      <c r="AY312" s="37"/>
      <c r="AZ312" s="37"/>
    </row>
    <row r="313" spans="1:52" s="21" customFormat="1">
      <c r="A313" s="209"/>
      <c r="B313" s="86"/>
      <c r="C313" s="165"/>
      <c r="D313" s="86"/>
      <c r="E313" s="86"/>
      <c r="F313" s="166"/>
      <c r="G313" s="167"/>
      <c r="H313" s="167"/>
      <c r="I313" s="22"/>
      <c r="J313" s="92"/>
      <c r="K313" s="92"/>
      <c r="L313" s="92"/>
      <c r="M313" s="17"/>
      <c r="N313" s="231"/>
      <c r="O313" s="92"/>
      <c r="P313" s="92"/>
      <c r="Q313" s="92"/>
      <c r="R313" s="17"/>
      <c r="S313" s="92"/>
      <c r="T313" s="92"/>
      <c r="U313" s="92"/>
      <c r="V313" s="92"/>
      <c r="W313" s="92"/>
      <c r="X313" s="92"/>
      <c r="Y313" s="92"/>
      <c r="Z313" s="92"/>
      <c r="AA313" s="92"/>
      <c r="AB313" s="17"/>
      <c r="AC313" s="17"/>
      <c r="AD313" s="17"/>
      <c r="AE313" s="37"/>
      <c r="AF313" s="37"/>
      <c r="AG313" s="37"/>
      <c r="AH313" s="37"/>
      <c r="AI313" s="37"/>
      <c r="AJ313" s="37"/>
      <c r="AK313" s="37"/>
      <c r="AL313" s="37"/>
      <c r="AM313" s="37"/>
      <c r="AN313" s="37"/>
      <c r="AO313" s="37"/>
      <c r="AP313" s="37"/>
      <c r="AQ313" s="37"/>
      <c r="AR313" s="37"/>
      <c r="AS313" s="37"/>
      <c r="AT313" s="37"/>
      <c r="AU313" s="37"/>
      <c r="AV313" s="37"/>
      <c r="AW313" s="37"/>
      <c r="AX313" s="37"/>
      <c r="AY313" s="37"/>
      <c r="AZ313" s="37"/>
    </row>
    <row r="314" spans="1:52" s="21" customFormat="1">
      <c r="A314" s="209"/>
      <c r="B314" s="86"/>
      <c r="C314" s="165"/>
      <c r="D314" s="86"/>
      <c r="E314" s="86"/>
      <c r="F314" s="166"/>
      <c r="G314" s="167"/>
      <c r="H314" s="167"/>
      <c r="I314" s="22"/>
      <c r="J314" s="92"/>
      <c r="K314" s="92"/>
      <c r="L314" s="92"/>
      <c r="M314" s="17"/>
      <c r="N314" s="231"/>
      <c r="O314" s="92"/>
      <c r="P314" s="92"/>
      <c r="Q314" s="92"/>
      <c r="R314" s="17"/>
      <c r="S314" s="92"/>
      <c r="T314" s="92"/>
      <c r="U314" s="92"/>
      <c r="V314" s="92"/>
      <c r="W314" s="92"/>
      <c r="X314" s="92"/>
      <c r="Y314" s="92"/>
      <c r="Z314" s="92"/>
      <c r="AA314" s="92"/>
      <c r="AB314" s="17"/>
      <c r="AC314" s="17"/>
      <c r="AD314" s="17"/>
      <c r="AE314" s="37"/>
      <c r="AF314" s="37"/>
      <c r="AG314" s="37"/>
      <c r="AH314" s="37"/>
      <c r="AI314" s="37"/>
      <c r="AJ314" s="37"/>
      <c r="AK314" s="37"/>
      <c r="AL314" s="37"/>
      <c r="AM314" s="37"/>
      <c r="AN314" s="37"/>
      <c r="AO314" s="37"/>
      <c r="AP314" s="37"/>
      <c r="AQ314" s="37"/>
      <c r="AR314" s="37"/>
      <c r="AS314" s="37"/>
      <c r="AT314" s="37"/>
      <c r="AU314" s="37"/>
      <c r="AV314" s="37"/>
      <c r="AW314" s="37"/>
      <c r="AX314" s="37"/>
      <c r="AY314" s="37"/>
      <c r="AZ314" s="37"/>
    </row>
    <row r="315" spans="1:52" s="21" customFormat="1">
      <c r="A315" s="209"/>
      <c r="B315" s="86"/>
      <c r="C315" s="165"/>
      <c r="D315" s="86"/>
      <c r="E315" s="86"/>
      <c r="F315" s="166"/>
      <c r="G315" s="167"/>
      <c r="H315" s="167"/>
      <c r="I315" s="22"/>
      <c r="J315" s="92"/>
      <c r="K315" s="92"/>
      <c r="L315" s="92"/>
      <c r="M315" s="17"/>
      <c r="N315" s="231"/>
      <c r="O315" s="92"/>
      <c r="P315" s="92"/>
      <c r="Q315" s="92"/>
      <c r="R315" s="17"/>
      <c r="S315" s="92"/>
      <c r="T315" s="92"/>
      <c r="U315" s="92"/>
      <c r="V315" s="92"/>
      <c r="W315" s="92"/>
      <c r="X315" s="92"/>
      <c r="Y315" s="92"/>
      <c r="Z315" s="92"/>
      <c r="AA315" s="92"/>
      <c r="AB315" s="17"/>
      <c r="AC315" s="17"/>
      <c r="AD315" s="17"/>
      <c r="AE315" s="37"/>
      <c r="AF315" s="37"/>
      <c r="AG315" s="37"/>
      <c r="AH315" s="37"/>
      <c r="AI315" s="37"/>
      <c r="AJ315" s="37"/>
      <c r="AK315" s="37"/>
      <c r="AL315" s="37"/>
      <c r="AM315" s="37"/>
      <c r="AN315" s="37"/>
      <c r="AO315" s="37"/>
      <c r="AP315" s="37"/>
      <c r="AQ315" s="37"/>
      <c r="AR315" s="37"/>
      <c r="AS315" s="37"/>
      <c r="AT315" s="37"/>
      <c r="AU315" s="37"/>
      <c r="AV315" s="37"/>
      <c r="AW315" s="37"/>
      <c r="AX315" s="37"/>
      <c r="AY315" s="37"/>
      <c r="AZ315" s="37"/>
    </row>
    <row r="316" spans="1:52" s="21" customFormat="1">
      <c r="A316" s="209"/>
      <c r="B316" s="86"/>
      <c r="C316" s="165"/>
      <c r="D316" s="86"/>
      <c r="E316" s="86"/>
      <c r="F316" s="166"/>
      <c r="G316" s="167"/>
      <c r="H316" s="167"/>
      <c r="I316" s="22"/>
      <c r="J316" s="92"/>
      <c r="K316" s="92"/>
      <c r="L316" s="92"/>
      <c r="M316" s="17"/>
      <c r="N316" s="231"/>
      <c r="O316" s="92"/>
      <c r="P316" s="92"/>
      <c r="Q316" s="92"/>
      <c r="R316" s="17"/>
      <c r="S316" s="92"/>
      <c r="T316" s="92"/>
      <c r="U316" s="92"/>
      <c r="V316" s="92"/>
      <c r="W316" s="92"/>
      <c r="X316" s="92"/>
      <c r="Y316" s="92"/>
      <c r="Z316" s="92"/>
      <c r="AA316" s="92"/>
      <c r="AB316" s="17"/>
      <c r="AC316" s="17"/>
      <c r="AD316" s="17"/>
      <c r="AE316" s="37"/>
      <c r="AF316" s="37"/>
      <c r="AG316" s="37"/>
      <c r="AH316" s="37"/>
      <c r="AI316" s="37"/>
      <c r="AJ316" s="37"/>
      <c r="AK316" s="37"/>
      <c r="AL316" s="37"/>
      <c r="AM316" s="37"/>
      <c r="AN316" s="37"/>
      <c r="AO316" s="37"/>
      <c r="AP316" s="37"/>
      <c r="AQ316" s="37"/>
      <c r="AR316" s="37"/>
      <c r="AS316" s="37"/>
      <c r="AT316" s="37"/>
      <c r="AU316" s="37"/>
      <c r="AV316" s="37"/>
      <c r="AW316" s="37"/>
      <c r="AX316" s="37"/>
      <c r="AY316" s="37"/>
      <c r="AZ316" s="37"/>
    </row>
    <row r="317" spans="1:52" s="21" customFormat="1">
      <c r="A317" s="209"/>
      <c r="B317" s="92"/>
      <c r="C317" s="165"/>
      <c r="D317" s="184"/>
      <c r="E317" s="184"/>
      <c r="F317" s="165"/>
      <c r="G317" s="186"/>
      <c r="H317" s="186"/>
      <c r="I317" s="22"/>
      <c r="J317" s="92"/>
      <c r="K317" s="92"/>
      <c r="M317" s="26"/>
      <c r="N317" s="231"/>
      <c r="O317" s="92"/>
      <c r="P317" s="92"/>
      <c r="R317" s="92"/>
      <c r="S317" s="92"/>
      <c r="T317" s="92"/>
      <c r="V317" s="92"/>
      <c r="W317" s="92"/>
      <c r="X317" s="92"/>
      <c r="AB317" s="92"/>
      <c r="AC317" s="92"/>
      <c r="AD317" s="92"/>
      <c r="AE317" s="37"/>
      <c r="AF317" s="37"/>
      <c r="AG317" s="37"/>
      <c r="AH317" s="37"/>
      <c r="AI317" s="37"/>
      <c r="AJ317" s="37"/>
      <c r="AK317" s="37"/>
      <c r="AL317" s="37"/>
      <c r="AM317" s="37"/>
      <c r="AN317" s="37"/>
      <c r="AO317" s="37"/>
      <c r="AP317" s="37"/>
      <c r="AQ317" s="37"/>
      <c r="AR317" s="37"/>
      <c r="AS317" s="37"/>
      <c r="AT317" s="37"/>
      <c r="AU317" s="37"/>
      <c r="AV317" s="37"/>
      <c r="AW317" s="37"/>
      <c r="AX317" s="37"/>
      <c r="AY317" s="37"/>
      <c r="AZ317" s="37"/>
    </row>
    <row r="318" spans="1:52" s="21" customFormat="1">
      <c r="A318" s="209"/>
      <c r="B318" s="92"/>
      <c r="C318" s="165"/>
      <c r="D318" s="184"/>
      <c r="E318" s="184"/>
      <c r="F318" s="165"/>
      <c r="G318" s="186"/>
      <c r="H318" s="186"/>
      <c r="I318" s="22"/>
      <c r="J318" s="92"/>
      <c r="K318" s="92"/>
      <c r="L318" s="26"/>
      <c r="M318" s="92"/>
      <c r="N318" s="231"/>
      <c r="O318" s="92"/>
      <c r="P318" s="92"/>
      <c r="R318" s="92"/>
      <c r="S318" s="92"/>
      <c r="T318" s="92"/>
      <c r="V318" s="92"/>
      <c r="W318" s="92"/>
      <c r="X318" s="92"/>
      <c r="AB318" s="92"/>
      <c r="AC318" s="92"/>
      <c r="AD318" s="92"/>
      <c r="AE318" s="37"/>
      <c r="AF318" s="37"/>
      <c r="AG318" s="37"/>
      <c r="AH318" s="37"/>
      <c r="AI318" s="37"/>
      <c r="AJ318" s="37"/>
      <c r="AK318" s="37"/>
      <c r="AL318" s="37"/>
      <c r="AM318" s="37"/>
      <c r="AN318" s="37"/>
      <c r="AO318" s="37"/>
      <c r="AP318" s="37"/>
      <c r="AQ318" s="37"/>
      <c r="AR318" s="37"/>
      <c r="AS318" s="37"/>
      <c r="AT318" s="37"/>
      <c r="AU318" s="37"/>
      <c r="AV318" s="37"/>
      <c r="AW318" s="37"/>
      <c r="AX318" s="37"/>
      <c r="AY318" s="37"/>
      <c r="AZ318" s="37"/>
    </row>
    <row r="319" spans="1:52" s="21" customFormat="1">
      <c r="A319" s="209"/>
      <c r="B319" s="92"/>
      <c r="C319" s="165"/>
      <c r="D319" s="184"/>
      <c r="E319" s="184"/>
      <c r="F319" s="165"/>
      <c r="G319" s="186"/>
      <c r="H319" s="186"/>
      <c r="I319" s="22"/>
      <c r="J319" s="92"/>
      <c r="K319" s="277"/>
      <c r="L319" s="26"/>
      <c r="M319" s="92"/>
      <c r="N319" s="231"/>
      <c r="O319" s="289"/>
      <c r="P319" s="92"/>
      <c r="R319" s="92"/>
      <c r="S319" s="92"/>
      <c r="T319" s="92"/>
      <c r="V319" s="92"/>
      <c r="W319" s="92"/>
      <c r="X319" s="92"/>
      <c r="AB319" s="92"/>
      <c r="AC319" s="92"/>
      <c r="AD319" s="92"/>
      <c r="AE319" s="37"/>
      <c r="AF319" s="37"/>
      <c r="AG319" s="37"/>
      <c r="AH319" s="37"/>
      <c r="AI319" s="37"/>
      <c r="AJ319" s="37"/>
      <c r="AK319" s="37"/>
      <c r="AL319" s="37"/>
      <c r="AM319" s="37"/>
      <c r="AN319" s="37"/>
      <c r="AO319" s="37"/>
      <c r="AP319" s="37"/>
      <c r="AQ319" s="37"/>
      <c r="AR319" s="37"/>
      <c r="AS319" s="37"/>
      <c r="AT319" s="37"/>
      <c r="AU319" s="37"/>
      <c r="AV319" s="37"/>
      <c r="AW319" s="37"/>
      <c r="AX319" s="37"/>
      <c r="AY319" s="37"/>
      <c r="AZ319" s="37"/>
    </row>
    <row r="320" spans="1:52" s="21" customFormat="1">
      <c r="A320" s="209"/>
      <c r="B320" s="92"/>
      <c r="C320" s="165"/>
      <c r="D320" s="184"/>
      <c r="E320" s="184"/>
      <c r="F320" s="165"/>
      <c r="G320" s="186"/>
      <c r="H320" s="186"/>
      <c r="I320" s="22"/>
      <c r="J320" s="92"/>
      <c r="K320" s="92"/>
      <c r="M320" s="92"/>
      <c r="N320" s="231"/>
      <c r="O320" s="92"/>
      <c r="P320" s="92"/>
      <c r="R320" s="92"/>
      <c r="S320" s="92"/>
      <c r="T320" s="92"/>
      <c r="V320" s="92"/>
      <c r="W320" s="92"/>
      <c r="X320" s="92"/>
      <c r="AB320" s="92"/>
      <c r="AC320" s="92"/>
      <c r="AD320" s="92"/>
      <c r="AE320" s="37"/>
      <c r="AF320" s="37"/>
      <c r="AG320" s="37"/>
      <c r="AH320" s="37"/>
      <c r="AI320" s="37"/>
      <c r="AJ320" s="37"/>
      <c r="AK320" s="37"/>
      <c r="AL320" s="37"/>
      <c r="AM320" s="37"/>
      <c r="AN320" s="37"/>
      <c r="AO320" s="37"/>
      <c r="AP320" s="37"/>
      <c r="AQ320" s="37"/>
      <c r="AR320" s="37"/>
      <c r="AS320" s="37"/>
      <c r="AT320" s="37"/>
      <c r="AU320" s="37"/>
      <c r="AV320" s="37"/>
      <c r="AW320" s="37"/>
      <c r="AX320" s="37"/>
      <c r="AY320" s="37"/>
      <c r="AZ320" s="37"/>
    </row>
    <row r="321" spans="1:52" s="21" customFormat="1">
      <c r="A321" s="209"/>
      <c r="B321" s="92"/>
      <c r="C321" s="165"/>
      <c r="D321" s="184"/>
      <c r="E321" s="184"/>
      <c r="F321" s="165"/>
      <c r="G321" s="186"/>
      <c r="H321" s="186"/>
      <c r="I321" s="22"/>
      <c r="J321" s="92"/>
      <c r="K321" s="92"/>
      <c r="M321" s="92"/>
      <c r="N321" s="231"/>
      <c r="O321" s="92"/>
      <c r="P321" s="92"/>
      <c r="R321" s="92"/>
      <c r="S321" s="92"/>
      <c r="T321" s="92"/>
      <c r="V321" s="92"/>
      <c r="W321" s="92"/>
      <c r="X321" s="92"/>
      <c r="AB321" s="92"/>
      <c r="AC321" s="92"/>
      <c r="AD321" s="92"/>
      <c r="AE321" s="37"/>
      <c r="AF321" s="37"/>
      <c r="AG321" s="37"/>
      <c r="AH321" s="37"/>
      <c r="AI321" s="37"/>
      <c r="AJ321" s="37"/>
      <c r="AK321" s="37"/>
      <c r="AL321" s="37"/>
      <c r="AM321" s="37"/>
      <c r="AN321" s="37"/>
      <c r="AO321" s="37"/>
      <c r="AP321" s="37"/>
      <c r="AQ321" s="37"/>
      <c r="AR321" s="37"/>
      <c r="AS321" s="37"/>
      <c r="AT321" s="37"/>
      <c r="AU321" s="37"/>
      <c r="AV321" s="37"/>
      <c r="AW321" s="37"/>
      <c r="AX321" s="37"/>
      <c r="AY321" s="37"/>
      <c r="AZ321" s="37"/>
    </row>
    <row r="322" spans="1:52" s="21" customFormat="1">
      <c r="A322" s="209"/>
      <c r="B322" s="92"/>
      <c r="C322" s="165"/>
      <c r="D322" s="184"/>
      <c r="E322" s="184"/>
      <c r="F322" s="165"/>
      <c r="G322" s="186"/>
      <c r="H322" s="186"/>
      <c r="I322" s="22"/>
      <c r="J322" s="92"/>
      <c r="K322" s="92"/>
      <c r="L322" s="26"/>
      <c r="M322" s="92"/>
      <c r="N322" s="231"/>
      <c r="O322" s="92"/>
      <c r="P322" s="92"/>
      <c r="R322" s="92"/>
      <c r="S322" s="92"/>
      <c r="T322" s="92"/>
      <c r="V322" s="92"/>
      <c r="W322" s="92"/>
      <c r="X322" s="92"/>
      <c r="AB322" s="92"/>
      <c r="AC322" s="92"/>
      <c r="AD322" s="92"/>
      <c r="AE322" s="37"/>
      <c r="AF322" s="37"/>
      <c r="AG322" s="37"/>
      <c r="AH322" s="37"/>
      <c r="AI322" s="37"/>
      <c r="AJ322" s="37"/>
      <c r="AK322" s="37"/>
      <c r="AL322" s="37"/>
      <c r="AM322" s="37"/>
      <c r="AN322" s="37"/>
      <c r="AO322" s="37"/>
      <c r="AP322" s="37"/>
      <c r="AQ322" s="37"/>
      <c r="AR322" s="37"/>
      <c r="AS322" s="37"/>
      <c r="AT322" s="37"/>
      <c r="AU322" s="37"/>
      <c r="AV322" s="37"/>
      <c r="AW322" s="37"/>
      <c r="AX322" s="37"/>
      <c r="AY322" s="37"/>
      <c r="AZ322" s="37"/>
    </row>
    <row r="323" spans="1:52" s="21" customFormat="1">
      <c r="A323" s="209"/>
      <c r="B323" s="92"/>
      <c r="C323" s="165"/>
      <c r="D323" s="184"/>
      <c r="E323" s="184"/>
      <c r="F323" s="165"/>
      <c r="G323" s="186"/>
      <c r="H323" s="186"/>
      <c r="I323" s="22"/>
      <c r="J323" s="92"/>
      <c r="K323" s="92"/>
      <c r="M323" s="277"/>
      <c r="N323" s="231"/>
      <c r="O323" s="92"/>
      <c r="P323" s="92"/>
      <c r="R323" s="92"/>
      <c r="S323" s="92"/>
      <c r="T323" s="92"/>
      <c r="V323" s="92"/>
      <c r="W323" s="92"/>
      <c r="X323" s="92"/>
      <c r="AB323" s="92"/>
      <c r="AC323" s="92"/>
      <c r="AD323" s="92"/>
      <c r="AE323" s="37"/>
      <c r="AF323" s="37"/>
      <c r="AG323" s="37"/>
      <c r="AH323" s="37"/>
      <c r="AI323" s="37"/>
      <c r="AJ323" s="37"/>
      <c r="AK323" s="37"/>
      <c r="AL323" s="37"/>
      <c r="AM323" s="37"/>
      <c r="AN323" s="37"/>
      <c r="AO323" s="37"/>
      <c r="AP323" s="37"/>
      <c r="AQ323" s="37"/>
      <c r="AR323" s="37"/>
      <c r="AS323" s="37"/>
      <c r="AT323" s="37"/>
      <c r="AU323" s="37"/>
      <c r="AV323" s="37"/>
      <c r="AW323" s="37"/>
      <c r="AX323" s="37"/>
      <c r="AY323" s="37"/>
      <c r="AZ323" s="37"/>
    </row>
    <row r="324" spans="1:52" s="21" customFormat="1">
      <c r="A324" s="209"/>
      <c r="B324" s="92"/>
      <c r="C324" s="165"/>
      <c r="D324" s="184"/>
      <c r="E324" s="184"/>
      <c r="F324" s="165"/>
      <c r="G324" s="186"/>
      <c r="H324" s="186"/>
      <c r="I324" s="22"/>
      <c r="J324" s="92"/>
      <c r="K324" s="92"/>
      <c r="M324" s="92"/>
      <c r="N324" s="231"/>
      <c r="O324" s="92"/>
      <c r="P324" s="92"/>
      <c r="R324" s="92"/>
      <c r="S324" s="92"/>
      <c r="T324" s="92"/>
      <c r="V324" s="92"/>
      <c r="W324" s="92"/>
      <c r="X324" s="92"/>
      <c r="AB324" s="92"/>
      <c r="AC324" s="92"/>
      <c r="AD324" s="92"/>
      <c r="AE324" s="37"/>
      <c r="AF324" s="37"/>
      <c r="AG324" s="37"/>
      <c r="AH324" s="37"/>
      <c r="AI324" s="37"/>
      <c r="AJ324" s="37"/>
      <c r="AK324" s="37"/>
      <c r="AL324" s="37"/>
      <c r="AM324" s="37"/>
      <c r="AN324" s="37"/>
      <c r="AO324" s="37"/>
      <c r="AP324" s="37"/>
      <c r="AQ324" s="37"/>
      <c r="AR324" s="37"/>
      <c r="AS324" s="37"/>
      <c r="AT324" s="37"/>
      <c r="AU324" s="37"/>
      <c r="AV324" s="37"/>
      <c r="AW324" s="37"/>
      <c r="AX324" s="37"/>
      <c r="AY324" s="37"/>
      <c r="AZ324" s="37"/>
    </row>
    <row r="325" spans="1:52" s="21" customFormat="1">
      <c r="A325" s="209"/>
      <c r="B325" s="92"/>
      <c r="C325" s="165"/>
      <c r="D325" s="184"/>
      <c r="E325" s="184"/>
      <c r="F325" s="188"/>
      <c r="G325" s="186"/>
      <c r="H325" s="186"/>
      <c r="I325" s="22"/>
      <c r="J325" s="277"/>
      <c r="K325" s="92"/>
      <c r="M325" s="92"/>
      <c r="N325" s="231"/>
      <c r="O325" s="92"/>
      <c r="P325" s="92"/>
      <c r="R325" s="92"/>
      <c r="S325" s="92"/>
      <c r="T325" s="92"/>
      <c r="V325" s="92"/>
      <c r="W325" s="92"/>
      <c r="X325" s="92"/>
      <c r="AB325" s="92"/>
      <c r="AC325" s="92"/>
      <c r="AD325" s="92"/>
      <c r="AE325" s="37"/>
      <c r="AF325" s="37"/>
      <c r="AG325" s="37"/>
      <c r="AH325" s="37"/>
      <c r="AI325" s="37"/>
      <c r="AJ325" s="37"/>
      <c r="AK325" s="37"/>
      <c r="AL325" s="37"/>
      <c r="AM325" s="37"/>
      <c r="AN325" s="37"/>
      <c r="AO325" s="37"/>
      <c r="AP325" s="37"/>
      <c r="AQ325" s="37"/>
      <c r="AR325" s="37"/>
      <c r="AS325" s="37"/>
      <c r="AT325" s="37"/>
      <c r="AU325" s="37"/>
      <c r="AV325" s="37"/>
      <c r="AW325" s="37"/>
      <c r="AX325" s="37"/>
      <c r="AY325" s="37"/>
      <c r="AZ325" s="37"/>
    </row>
    <row r="326" spans="1:52" s="21" customFormat="1">
      <c r="A326" s="209"/>
      <c r="B326" s="92"/>
      <c r="C326" s="165"/>
      <c r="D326" s="184"/>
      <c r="E326" s="184"/>
      <c r="F326" s="165"/>
      <c r="G326" s="186"/>
      <c r="H326" s="186"/>
      <c r="I326" s="22"/>
      <c r="J326" s="289"/>
      <c r="K326" s="289"/>
      <c r="M326" s="92"/>
      <c r="N326" s="231"/>
      <c r="O326" s="289"/>
      <c r="P326" s="289"/>
      <c r="Q326" s="289"/>
      <c r="R326" s="92"/>
      <c r="S326" s="92"/>
      <c r="T326" s="92"/>
      <c r="V326" s="92"/>
      <c r="W326" s="92"/>
      <c r="X326" s="92"/>
      <c r="AB326" s="92"/>
      <c r="AC326" s="92"/>
      <c r="AD326" s="92"/>
      <c r="AE326" s="37"/>
      <c r="AF326" s="37"/>
      <c r="AG326" s="37"/>
      <c r="AH326" s="37"/>
      <c r="AI326" s="37"/>
      <c r="AJ326" s="37"/>
      <c r="AK326" s="37"/>
      <c r="AL326" s="37"/>
      <c r="AM326" s="37"/>
      <c r="AN326" s="37"/>
      <c r="AO326" s="37"/>
      <c r="AP326" s="37"/>
      <c r="AQ326" s="37"/>
      <c r="AR326" s="37"/>
      <c r="AS326" s="37"/>
      <c r="AT326" s="37"/>
      <c r="AU326" s="37"/>
      <c r="AV326" s="37"/>
      <c r="AW326" s="37"/>
      <c r="AX326" s="37"/>
      <c r="AY326" s="37"/>
      <c r="AZ326" s="37"/>
    </row>
    <row r="327" spans="1:52" s="21" customFormat="1">
      <c r="A327" s="209"/>
      <c r="B327" s="92"/>
      <c r="C327" s="165"/>
      <c r="D327" s="184"/>
      <c r="E327" s="184"/>
      <c r="F327" s="165"/>
      <c r="G327" s="186"/>
      <c r="H327" s="186"/>
      <c r="I327" s="22"/>
      <c r="J327" s="289"/>
      <c r="K327" s="289"/>
      <c r="M327" s="92"/>
      <c r="N327" s="231"/>
      <c r="O327" s="289"/>
      <c r="P327" s="289"/>
      <c r="R327" s="92"/>
      <c r="S327" s="92"/>
      <c r="T327" s="92"/>
      <c r="V327" s="92"/>
      <c r="W327" s="92"/>
      <c r="X327" s="92"/>
      <c r="AB327" s="92"/>
      <c r="AC327" s="92"/>
      <c r="AD327" s="92"/>
      <c r="AE327" s="37"/>
      <c r="AF327" s="37"/>
      <c r="AG327" s="37"/>
      <c r="AH327" s="37"/>
      <c r="AI327" s="37"/>
      <c r="AJ327" s="37"/>
      <c r="AK327" s="37"/>
      <c r="AL327" s="37"/>
      <c r="AM327" s="37"/>
      <c r="AN327" s="37"/>
      <c r="AO327" s="37"/>
      <c r="AP327" s="37"/>
      <c r="AQ327" s="37"/>
      <c r="AR327" s="37"/>
      <c r="AS327" s="37"/>
      <c r="AT327" s="37"/>
      <c r="AU327" s="37"/>
      <c r="AV327" s="37"/>
      <c r="AW327" s="37"/>
      <c r="AX327" s="37"/>
      <c r="AY327" s="37"/>
      <c r="AZ327" s="37"/>
    </row>
    <row r="328" spans="1:52" s="21" customFormat="1">
      <c r="A328" s="209"/>
      <c r="B328" s="92"/>
      <c r="C328" s="165"/>
      <c r="D328" s="184"/>
      <c r="E328" s="184"/>
      <c r="F328" s="165"/>
      <c r="G328" s="186"/>
      <c r="H328" s="186"/>
      <c r="I328" s="22"/>
      <c r="J328" s="92"/>
      <c r="K328" s="92"/>
      <c r="L328" s="26"/>
      <c r="M328" s="92"/>
      <c r="N328" s="231"/>
      <c r="O328" s="92"/>
      <c r="P328" s="92"/>
      <c r="R328" s="92"/>
      <c r="S328" s="92"/>
      <c r="T328" s="92"/>
      <c r="V328" s="92"/>
      <c r="W328" s="92"/>
      <c r="X328" s="92"/>
      <c r="AB328" s="92"/>
      <c r="AC328" s="92"/>
      <c r="AD328" s="92"/>
      <c r="AE328" s="37"/>
      <c r="AF328" s="37"/>
      <c r="AG328" s="37"/>
      <c r="AH328" s="37"/>
      <c r="AI328" s="37"/>
      <c r="AJ328" s="37"/>
      <c r="AK328" s="37"/>
      <c r="AL328" s="37"/>
      <c r="AM328" s="37"/>
      <c r="AN328" s="37"/>
      <c r="AO328" s="37"/>
      <c r="AP328" s="37"/>
      <c r="AQ328" s="37"/>
      <c r="AR328" s="37"/>
      <c r="AS328" s="37"/>
      <c r="AT328" s="37"/>
      <c r="AU328" s="37"/>
      <c r="AV328" s="37"/>
      <c r="AW328" s="37"/>
      <c r="AX328" s="37"/>
      <c r="AY328" s="37"/>
      <c r="AZ328" s="37"/>
    </row>
    <row r="329" spans="1:52" s="21" customFormat="1">
      <c r="A329" s="209"/>
      <c r="B329" s="92"/>
      <c r="C329" s="165"/>
      <c r="D329" s="184"/>
      <c r="E329" s="184"/>
      <c r="F329" s="165"/>
      <c r="G329" s="186"/>
      <c r="H329" s="186"/>
      <c r="I329" s="22"/>
      <c r="J329" s="92"/>
      <c r="K329" s="92"/>
      <c r="M329" s="92"/>
      <c r="N329" s="231"/>
      <c r="O329" s="92"/>
      <c r="P329" s="92"/>
      <c r="R329" s="92"/>
      <c r="S329" s="92"/>
      <c r="T329" s="92"/>
      <c r="V329" s="92"/>
      <c r="W329" s="92"/>
      <c r="X329" s="92"/>
      <c r="AB329" s="92"/>
      <c r="AC329" s="92"/>
      <c r="AD329" s="92"/>
      <c r="AE329" s="37"/>
      <c r="AF329" s="37"/>
      <c r="AG329" s="37"/>
      <c r="AH329" s="37"/>
      <c r="AI329" s="37"/>
      <c r="AJ329" s="37"/>
      <c r="AK329" s="37"/>
      <c r="AL329" s="37"/>
      <c r="AM329" s="37"/>
      <c r="AN329" s="37"/>
      <c r="AO329" s="37"/>
      <c r="AP329" s="37"/>
      <c r="AQ329" s="37"/>
      <c r="AR329" s="37"/>
      <c r="AS329" s="37"/>
      <c r="AT329" s="37"/>
      <c r="AU329" s="37"/>
      <c r="AV329" s="37"/>
      <c r="AW329" s="37"/>
      <c r="AX329" s="37"/>
      <c r="AY329" s="37"/>
      <c r="AZ329" s="37"/>
    </row>
    <row r="330" spans="1:52" s="21" customFormat="1">
      <c r="A330" s="209"/>
      <c r="B330" s="92"/>
      <c r="C330" s="165"/>
      <c r="D330" s="184"/>
      <c r="E330" s="184"/>
      <c r="F330" s="165"/>
      <c r="G330" s="186"/>
      <c r="H330" s="186"/>
      <c r="I330" s="22"/>
      <c r="J330" s="289"/>
      <c r="K330" s="289"/>
      <c r="L330" s="26"/>
      <c r="M330" s="92"/>
      <c r="N330" s="231"/>
      <c r="O330" s="289"/>
      <c r="P330" s="92"/>
      <c r="R330" s="92"/>
      <c r="S330" s="92"/>
      <c r="T330" s="92"/>
      <c r="V330" s="92"/>
      <c r="W330" s="92"/>
      <c r="X330" s="92"/>
      <c r="AB330" s="92"/>
      <c r="AC330" s="92"/>
      <c r="AD330" s="92"/>
      <c r="AE330" s="37"/>
      <c r="AF330" s="37"/>
      <c r="AG330" s="37"/>
      <c r="AH330" s="37"/>
      <c r="AI330" s="37"/>
      <c r="AJ330" s="37"/>
      <c r="AK330" s="37"/>
      <c r="AL330" s="37"/>
      <c r="AM330" s="37"/>
      <c r="AN330" s="37"/>
      <c r="AO330" s="37"/>
      <c r="AP330" s="37"/>
      <c r="AQ330" s="37"/>
      <c r="AR330" s="37"/>
      <c r="AS330" s="37"/>
      <c r="AT330" s="37"/>
      <c r="AU330" s="37"/>
      <c r="AV330" s="37"/>
      <c r="AW330" s="37"/>
      <c r="AX330" s="37"/>
      <c r="AY330" s="37"/>
      <c r="AZ330" s="37"/>
    </row>
    <row r="331" spans="1:52" s="21" customFormat="1">
      <c r="A331" s="209"/>
      <c r="B331" s="92"/>
      <c r="C331" s="165"/>
      <c r="D331" s="184"/>
      <c r="E331" s="184"/>
      <c r="F331" s="165"/>
      <c r="G331" s="186"/>
      <c r="H331" s="186"/>
      <c r="I331" s="22"/>
      <c r="J331" s="92"/>
      <c r="K331" s="92"/>
      <c r="M331" s="92"/>
      <c r="N331" s="231"/>
      <c r="O331" s="92"/>
      <c r="P331" s="92"/>
      <c r="R331" s="92"/>
      <c r="S331" s="92"/>
      <c r="T331" s="92"/>
      <c r="V331" s="92"/>
      <c r="W331" s="92"/>
      <c r="X331" s="92"/>
      <c r="AB331" s="92"/>
      <c r="AC331" s="92"/>
      <c r="AD331" s="92"/>
      <c r="AE331" s="37"/>
      <c r="AF331" s="37"/>
      <c r="AG331" s="37"/>
      <c r="AH331" s="37"/>
      <c r="AI331" s="37"/>
      <c r="AJ331" s="37"/>
      <c r="AK331" s="37"/>
      <c r="AL331" s="37"/>
      <c r="AM331" s="37"/>
      <c r="AN331" s="37"/>
      <c r="AO331" s="37"/>
      <c r="AP331" s="37"/>
      <c r="AQ331" s="37"/>
      <c r="AR331" s="37"/>
      <c r="AS331" s="37"/>
      <c r="AT331" s="37"/>
      <c r="AU331" s="37"/>
      <c r="AV331" s="37"/>
      <c r="AW331" s="37"/>
      <c r="AX331" s="37"/>
      <c r="AY331" s="37"/>
      <c r="AZ331" s="37"/>
    </row>
    <row r="332" spans="1:52" s="21" customFormat="1">
      <c r="A332" s="209"/>
      <c r="B332" s="92"/>
      <c r="C332" s="165"/>
      <c r="D332" s="184"/>
      <c r="E332" s="184"/>
      <c r="F332" s="188"/>
      <c r="G332" s="186"/>
      <c r="H332" s="186"/>
      <c r="I332" s="22"/>
      <c r="J332" s="277"/>
      <c r="K332" s="92"/>
      <c r="M332" s="92"/>
      <c r="N332" s="231"/>
      <c r="O332" s="289"/>
      <c r="P332" s="289"/>
      <c r="R332" s="92"/>
      <c r="S332" s="92"/>
      <c r="T332" s="92"/>
      <c r="V332" s="92"/>
      <c r="W332" s="92"/>
      <c r="X332" s="92"/>
      <c r="AB332" s="92"/>
      <c r="AC332" s="92"/>
      <c r="AD332" s="92"/>
      <c r="AE332" s="37"/>
      <c r="AF332" s="37"/>
      <c r="AG332" s="37"/>
      <c r="AH332" s="37"/>
      <c r="AI332" s="37"/>
      <c r="AJ332" s="37"/>
      <c r="AK332" s="37"/>
      <c r="AL332" s="37"/>
      <c r="AM332" s="37"/>
      <c r="AN332" s="37"/>
      <c r="AO332" s="37"/>
      <c r="AP332" s="37"/>
      <c r="AQ332" s="37"/>
      <c r="AR332" s="37"/>
      <c r="AS332" s="37"/>
      <c r="AT332" s="37"/>
      <c r="AU332" s="37"/>
      <c r="AV332" s="37"/>
      <c r="AW332" s="37"/>
      <c r="AX332" s="37"/>
      <c r="AY332" s="37"/>
      <c r="AZ332" s="37"/>
    </row>
    <row r="333" spans="1:52" s="21" customFormat="1">
      <c r="A333" s="209"/>
      <c r="B333" s="92"/>
      <c r="C333" s="165"/>
      <c r="D333" s="184"/>
      <c r="E333" s="184"/>
      <c r="F333" s="165"/>
      <c r="G333" s="186"/>
      <c r="H333" s="186"/>
      <c r="I333" s="22"/>
      <c r="J333" s="92"/>
      <c r="K333" s="92"/>
      <c r="L333" s="26"/>
      <c r="M333" s="92"/>
      <c r="N333" s="231"/>
      <c r="O333" s="92"/>
      <c r="P333" s="92"/>
      <c r="R333" s="92"/>
      <c r="S333" s="92"/>
      <c r="T333" s="92"/>
      <c r="V333" s="92"/>
      <c r="W333" s="92"/>
      <c r="X333" s="92"/>
      <c r="AB333" s="92"/>
      <c r="AC333" s="92"/>
      <c r="AD333" s="92"/>
      <c r="AE333" s="37"/>
      <c r="AF333" s="37"/>
      <c r="AG333" s="37"/>
      <c r="AH333" s="37"/>
      <c r="AI333" s="37"/>
      <c r="AJ333" s="37"/>
      <c r="AK333" s="37"/>
      <c r="AL333" s="37"/>
      <c r="AM333" s="37"/>
      <c r="AN333" s="37"/>
      <c r="AO333" s="37"/>
      <c r="AP333" s="37"/>
      <c r="AQ333" s="37"/>
      <c r="AR333" s="37"/>
      <c r="AS333" s="37"/>
      <c r="AT333" s="37"/>
      <c r="AU333" s="37"/>
      <c r="AV333" s="37"/>
      <c r="AW333" s="37"/>
      <c r="AX333" s="37"/>
      <c r="AY333" s="37"/>
      <c r="AZ333" s="37"/>
    </row>
    <row r="334" spans="1:52" s="21" customFormat="1">
      <c r="A334" s="209"/>
      <c r="B334" s="92"/>
      <c r="C334" s="165"/>
      <c r="D334" s="184"/>
      <c r="E334" s="184"/>
      <c r="F334" s="165"/>
      <c r="G334" s="186"/>
      <c r="H334" s="186"/>
      <c r="I334" s="22"/>
      <c r="J334" s="92"/>
      <c r="K334" s="92"/>
      <c r="L334" s="26"/>
      <c r="M334" s="92"/>
      <c r="N334" s="231"/>
      <c r="O334" s="92"/>
      <c r="P334" s="92"/>
      <c r="R334" s="92"/>
      <c r="S334" s="92"/>
      <c r="T334" s="92"/>
      <c r="V334" s="92"/>
      <c r="W334" s="92"/>
      <c r="X334" s="92"/>
      <c r="AB334" s="92"/>
      <c r="AC334" s="92"/>
      <c r="AD334" s="92"/>
      <c r="AE334" s="37"/>
      <c r="AF334" s="37"/>
      <c r="AG334" s="37"/>
      <c r="AH334" s="37"/>
      <c r="AI334" s="37"/>
      <c r="AJ334" s="37"/>
      <c r="AK334" s="37"/>
      <c r="AL334" s="37"/>
      <c r="AM334" s="37"/>
      <c r="AN334" s="37"/>
      <c r="AO334" s="37"/>
      <c r="AP334" s="37"/>
      <c r="AQ334" s="37"/>
      <c r="AR334" s="37"/>
      <c r="AS334" s="37"/>
      <c r="AT334" s="37"/>
      <c r="AU334" s="37"/>
      <c r="AV334" s="37"/>
      <c r="AW334" s="37"/>
      <c r="AX334" s="37"/>
      <c r="AY334" s="37"/>
      <c r="AZ334" s="37"/>
    </row>
    <row r="335" spans="1:52" s="21" customFormat="1">
      <c r="A335" s="209"/>
      <c r="B335" s="92"/>
      <c r="C335" s="165"/>
      <c r="D335" s="184"/>
      <c r="E335" s="184"/>
      <c r="F335" s="165"/>
      <c r="G335" s="186"/>
      <c r="H335" s="186"/>
      <c r="I335" s="22"/>
      <c r="J335" s="92"/>
      <c r="K335" s="92"/>
      <c r="L335" s="26"/>
      <c r="M335" s="92"/>
      <c r="N335" s="231"/>
      <c r="O335" s="92"/>
      <c r="P335" s="92"/>
      <c r="Q335" s="92"/>
      <c r="R335" s="92"/>
      <c r="S335" s="92"/>
      <c r="T335" s="92"/>
      <c r="V335" s="92"/>
      <c r="W335" s="92"/>
      <c r="X335" s="92"/>
      <c r="AB335" s="92"/>
      <c r="AC335" s="92"/>
      <c r="AD335" s="92"/>
      <c r="AE335" s="37"/>
      <c r="AF335" s="37"/>
      <c r="AG335" s="37"/>
      <c r="AH335" s="37"/>
      <c r="AI335" s="37"/>
      <c r="AJ335" s="37"/>
      <c r="AK335" s="37"/>
      <c r="AL335" s="37"/>
      <c r="AM335" s="37"/>
      <c r="AN335" s="37"/>
      <c r="AO335" s="37"/>
      <c r="AP335" s="37"/>
      <c r="AQ335" s="37"/>
      <c r="AR335" s="37"/>
      <c r="AS335" s="37"/>
      <c r="AT335" s="37"/>
      <c r="AU335" s="37"/>
      <c r="AV335" s="37"/>
      <c r="AW335" s="37"/>
      <c r="AX335" s="37"/>
      <c r="AY335" s="37"/>
      <c r="AZ335" s="37"/>
    </row>
    <row r="336" spans="1:52" s="21" customFormat="1">
      <c r="A336" s="209"/>
      <c r="B336" s="92"/>
      <c r="C336" s="165"/>
      <c r="D336" s="184"/>
      <c r="E336" s="184"/>
      <c r="F336" s="165"/>
      <c r="G336" s="186"/>
      <c r="H336" s="186"/>
      <c r="I336" s="22"/>
      <c r="J336" s="92"/>
      <c r="K336" s="92"/>
      <c r="M336" s="92"/>
      <c r="N336" s="231"/>
      <c r="O336" s="92"/>
      <c r="P336" s="92"/>
      <c r="R336" s="92"/>
      <c r="S336" s="92"/>
      <c r="T336" s="92"/>
      <c r="V336" s="92"/>
      <c r="W336" s="92"/>
      <c r="X336" s="92"/>
      <c r="AB336" s="92"/>
      <c r="AC336" s="92"/>
      <c r="AD336" s="92"/>
      <c r="AE336" s="37"/>
      <c r="AF336" s="37"/>
      <c r="AG336" s="37"/>
      <c r="AH336" s="37"/>
      <c r="AI336" s="37"/>
      <c r="AJ336" s="37"/>
      <c r="AK336" s="37"/>
      <c r="AL336" s="37"/>
      <c r="AM336" s="37"/>
      <c r="AN336" s="37"/>
      <c r="AO336" s="37"/>
      <c r="AP336" s="37"/>
      <c r="AQ336" s="37"/>
      <c r="AR336" s="37"/>
      <c r="AS336" s="37"/>
      <c r="AT336" s="37"/>
      <c r="AU336" s="37"/>
      <c r="AV336" s="37"/>
      <c r="AW336" s="37"/>
      <c r="AX336" s="37"/>
      <c r="AY336" s="37"/>
      <c r="AZ336" s="37"/>
    </row>
    <row r="337" spans="1:52" s="21" customFormat="1">
      <c r="A337" s="209"/>
      <c r="B337" s="92"/>
      <c r="C337" s="165"/>
      <c r="D337" s="184"/>
      <c r="E337" s="184"/>
      <c r="F337" s="165"/>
      <c r="G337" s="186"/>
      <c r="H337" s="186"/>
      <c r="I337" s="22"/>
      <c r="J337" s="92"/>
      <c r="K337" s="92"/>
      <c r="M337" s="92"/>
      <c r="N337" s="231"/>
      <c r="O337" s="92"/>
      <c r="P337" s="92"/>
      <c r="R337" s="92"/>
      <c r="S337" s="92"/>
      <c r="T337" s="92"/>
      <c r="V337" s="92"/>
      <c r="W337" s="92"/>
      <c r="X337" s="92"/>
      <c r="AB337" s="92"/>
      <c r="AC337" s="92"/>
      <c r="AD337" s="92"/>
      <c r="AE337" s="37"/>
      <c r="AF337" s="37"/>
      <c r="AG337" s="37"/>
      <c r="AH337" s="37"/>
      <c r="AI337" s="37"/>
      <c r="AJ337" s="37"/>
      <c r="AK337" s="37"/>
      <c r="AL337" s="37"/>
      <c r="AM337" s="37"/>
      <c r="AN337" s="37"/>
      <c r="AO337" s="37"/>
      <c r="AP337" s="37"/>
      <c r="AQ337" s="37"/>
      <c r="AR337" s="37"/>
      <c r="AS337" s="37"/>
      <c r="AT337" s="37"/>
      <c r="AU337" s="37"/>
      <c r="AV337" s="37"/>
      <c r="AW337" s="37"/>
      <c r="AX337" s="37"/>
      <c r="AY337" s="37"/>
      <c r="AZ337" s="37"/>
    </row>
    <row r="338" spans="1:52" s="21" customFormat="1">
      <c r="A338" s="209"/>
      <c r="B338" s="92"/>
      <c r="C338" s="165"/>
      <c r="D338" s="184"/>
      <c r="E338" s="184"/>
      <c r="F338" s="188"/>
      <c r="G338" s="186"/>
      <c r="H338" s="186"/>
      <c r="I338" s="22"/>
      <c r="J338" s="92"/>
      <c r="K338" s="240"/>
      <c r="M338" s="92"/>
      <c r="N338" s="231"/>
      <c r="O338" s="92"/>
      <c r="P338" s="92"/>
      <c r="R338" s="92"/>
      <c r="S338" s="92"/>
      <c r="T338" s="92"/>
      <c r="V338" s="92"/>
      <c r="W338" s="92"/>
      <c r="X338" s="92"/>
      <c r="AB338" s="92"/>
      <c r="AC338" s="92"/>
      <c r="AD338" s="92"/>
      <c r="AE338" s="37"/>
      <c r="AF338" s="37"/>
      <c r="AG338" s="37"/>
      <c r="AH338" s="37"/>
      <c r="AI338" s="37"/>
      <c r="AJ338" s="37"/>
      <c r="AK338" s="37"/>
      <c r="AL338" s="37"/>
      <c r="AM338" s="37"/>
      <c r="AN338" s="37"/>
      <c r="AO338" s="37"/>
      <c r="AP338" s="37"/>
      <c r="AQ338" s="37"/>
      <c r="AR338" s="37"/>
      <c r="AS338" s="37"/>
      <c r="AT338" s="37"/>
      <c r="AU338" s="37"/>
      <c r="AV338" s="37"/>
      <c r="AW338" s="37"/>
      <c r="AX338" s="37"/>
      <c r="AY338" s="37"/>
      <c r="AZ338" s="37"/>
    </row>
    <row r="339" spans="1:52" s="21" customFormat="1">
      <c r="A339" s="209"/>
      <c r="B339" s="92"/>
      <c r="C339" s="165"/>
      <c r="D339" s="184"/>
      <c r="E339" s="184"/>
      <c r="F339" s="165"/>
      <c r="G339" s="186"/>
      <c r="H339" s="186"/>
      <c r="I339" s="22"/>
      <c r="J339" s="92"/>
      <c r="K339" s="92"/>
      <c r="M339" s="92"/>
      <c r="N339" s="231"/>
      <c r="O339" s="92"/>
      <c r="P339" s="92"/>
      <c r="R339" s="92"/>
      <c r="S339" s="92"/>
      <c r="T339" s="92"/>
      <c r="V339" s="92"/>
      <c r="W339" s="92"/>
      <c r="X339" s="92"/>
      <c r="AB339" s="92"/>
      <c r="AC339" s="92"/>
      <c r="AD339" s="92"/>
      <c r="AE339" s="37"/>
      <c r="AF339" s="37"/>
      <c r="AG339" s="37"/>
      <c r="AH339" s="37"/>
      <c r="AI339" s="37"/>
      <c r="AJ339" s="37"/>
      <c r="AK339" s="37"/>
      <c r="AL339" s="37"/>
      <c r="AM339" s="37"/>
      <c r="AN339" s="37"/>
      <c r="AO339" s="37"/>
      <c r="AP339" s="37"/>
      <c r="AQ339" s="37"/>
      <c r="AR339" s="37"/>
      <c r="AS339" s="37"/>
      <c r="AT339" s="37"/>
      <c r="AU339" s="37"/>
      <c r="AV339" s="37"/>
      <c r="AW339" s="37"/>
      <c r="AX339" s="37"/>
      <c r="AY339" s="37"/>
      <c r="AZ339" s="37"/>
    </row>
    <row r="340" spans="1:52" s="21" customFormat="1">
      <c r="A340" s="209"/>
      <c r="B340" s="92"/>
      <c r="C340" s="165"/>
      <c r="D340" s="184"/>
      <c r="E340" s="184"/>
      <c r="F340" s="165"/>
      <c r="G340" s="186"/>
      <c r="H340" s="186"/>
      <c r="I340" s="22"/>
      <c r="J340" s="92"/>
      <c r="K340" s="92"/>
      <c r="M340" s="92"/>
      <c r="N340" s="231"/>
      <c r="O340" s="92"/>
      <c r="P340" s="92"/>
      <c r="R340" s="92"/>
      <c r="S340" s="92"/>
      <c r="T340" s="92"/>
      <c r="V340" s="92"/>
      <c r="W340" s="92"/>
      <c r="X340" s="92"/>
      <c r="AB340" s="92"/>
      <c r="AC340" s="92"/>
      <c r="AD340" s="92"/>
      <c r="AE340" s="37"/>
      <c r="AF340" s="37"/>
      <c r="AG340" s="37"/>
      <c r="AH340" s="37"/>
      <c r="AI340" s="37"/>
      <c r="AJ340" s="37"/>
      <c r="AK340" s="37"/>
      <c r="AL340" s="37"/>
      <c r="AM340" s="37"/>
      <c r="AN340" s="37"/>
      <c r="AO340" s="37"/>
      <c r="AP340" s="37"/>
      <c r="AQ340" s="37"/>
      <c r="AR340" s="37"/>
      <c r="AS340" s="37"/>
      <c r="AT340" s="37"/>
      <c r="AU340" s="37"/>
      <c r="AV340" s="37"/>
      <c r="AW340" s="37"/>
      <c r="AX340" s="37"/>
      <c r="AY340" s="37"/>
      <c r="AZ340" s="37"/>
    </row>
    <row r="341" spans="1:52" s="21" customFormat="1">
      <c r="A341" s="209"/>
      <c r="B341" s="92"/>
      <c r="C341" s="165"/>
      <c r="D341" s="184"/>
      <c r="E341" s="184"/>
      <c r="F341" s="165"/>
      <c r="G341" s="186"/>
      <c r="H341" s="186"/>
      <c r="I341" s="22"/>
      <c r="J341" s="92"/>
      <c r="K341" s="92"/>
      <c r="M341" s="92"/>
      <c r="N341" s="231"/>
      <c r="O341" s="92"/>
      <c r="P341" s="92"/>
      <c r="R341" s="92"/>
      <c r="S341" s="92"/>
      <c r="T341" s="92"/>
      <c r="V341" s="92"/>
      <c r="W341" s="92"/>
      <c r="X341" s="92"/>
      <c r="AB341" s="92"/>
      <c r="AC341" s="92"/>
      <c r="AD341" s="92"/>
      <c r="AE341" s="37"/>
      <c r="AF341" s="37"/>
      <c r="AG341" s="37"/>
      <c r="AH341" s="37"/>
      <c r="AI341" s="37"/>
      <c r="AJ341" s="37"/>
      <c r="AK341" s="37"/>
      <c r="AL341" s="37"/>
      <c r="AM341" s="37"/>
      <c r="AN341" s="37"/>
      <c r="AO341" s="37"/>
      <c r="AP341" s="37"/>
      <c r="AQ341" s="37"/>
      <c r="AR341" s="37"/>
      <c r="AS341" s="37"/>
      <c r="AT341" s="37"/>
      <c r="AU341" s="37"/>
      <c r="AV341" s="37"/>
      <c r="AW341" s="37"/>
      <c r="AX341" s="37"/>
      <c r="AY341" s="37"/>
      <c r="AZ341" s="37"/>
    </row>
    <row r="342" spans="1:52" s="21" customFormat="1">
      <c r="A342" s="209"/>
      <c r="B342" s="92"/>
      <c r="C342" s="165"/>
      <c r="D342" s="184"/>
      <c r="E342" s="184"/>
      <c r="F342" s="165"/>
      <c r="G342" s="186"/>
      <c r="H342" s="186"/>
      <c r="I342" s="22"/>
      <c r="J342" s="92"/>
      <c r="K342" s="92"/>
      <c r="M342" s="217"/>
      <c r="N342" s="231"/>
      <c r="O342" s="92"/>
      <c r="P342" s="92"/>
      <c r="R342" s="92"/>
      <c r="S342" s="92"/>
      <c r="T342" s="92"/>
      <c r="V342" s="92"/>
      <c r="W342" s="92"/>
      <c r="X342" s="92"/>
      <c r="AB342" s="92"/>
      <c r="AC342" s="92"/>
      <c r="AD342" s="92"/>
      <c r="AE342" s="37"/>
      <c r="AF342" s="37"/>
      <c r="AG342" s="37"/>
      <c r="AH342" s="37"/>
      <c r="AI342" s="37"/>
      <c r="AJ342" s="37"/>
      <c r="AK342" s="37"/>
      <c r="AL342" s="37"/>
      <c r="AM342" s="37"/>
      <c r="AN342" s="37"/>
      <c r="AO342" s="37"/>
      <c r="AP342" s="37"/>
      <c r="AQ342" s="37"/>
      <c r="AR342" s="37"/>
      <c r="AS342" s="37"/>
      <c r="AT342" s="37"/>
      <c r="AU342" s="37"/>
      <c r="AV342" s="37"/>
      <c r="AW342" s="37"/>
      <c r="AX342" s="37"/>
      <c r="AY342" s="37"/>
      <c r="AZ342" s="37"/>
    </row>
    <row r="343" spans="1:52" s="21" customFormat="1">
      <c r="A343" s="209"/>
      <c r="B343" s="92"/>
      <c r="C343" s="165"/>
      <c r="D343" s="184"/>
      <c r="E343" s="184"/>
      <c r="F343" s="165"/>
      <c r="G343" s="186"/>
      <c r="H343" s="186"/>
      <c r="I343" s="22"/>
      <c r="J343" s="92"/>
      <c r="K343" s="92"/>
      <c r="L343" s="26"/>
      <c r="M343" s="92"/>
      <c r="N343" s="231"/>
      <c r="O343" s="92"/>
      <c r="P343" s="92"/>
      <c r="R343" s="92"/>
      <c r="S343" s="92"/>
      <c r="T343" s="92"/>
      <c r="V343" s="92"/>
      <c r="W343" s="92"/>
      <c r="X343" s="92"/>
      <c r="AB343" s="92"/>
      <c r="AC343" s="92"/>
      <c r="AD343" s="92"/>
      <c r="AE343" s="37"/>
      <c r="AF343" s="37"/>
      <c r="AG343" s="37"/>
      <c r="AH343" s="37"/>
      <c r="AI343" s="37"/>
      <c r="AJ343" s="37"/>
      <c r="AK343" s="37"/>
      <c r="AL343" s="37"/>
      <c r="AM343" s="37"/>
      <c r="AN343" s="37"/>
      <c r="AO343" s="37"/>
      <c r="AP343" s="37"/>
      <c r="AQ343" s="37"/>
      <c r="AR343" s="37"/>
      <c r="AS343" s="37"/>
      <c r="AT343" s="37"/>
      <c r="AU343" s="37"/>
      <c r="AV343" s="37"/>
      <c r="AW343" s="37"/>
      <c r="AX343" s="37"/>
      <c r="AY343" s="37"/>
      <c r="AZ343" s="37"/>
    </row>
    <row r="344" spans="1:52" s="21" customFormat="1">
      <c r="A344" s="209"/>
      <c r="B344" s="92"/>
      <c r="C344" s="165"/>
      <c r="D344" s="184"/>
      <c r="E344" s="184"/>
      <c r="F344" s="165"/>
      <c r="G344" s="186"/>
      <c r="H344" s="186"/>
      <c r="I344" s="22"/>
      <c r="J344" s="92"/>
      <c r="K344" s="92"/>
      <c r="M344" s="92"/>
      <c r="N344" s="231"/>
      <c r="O344" s="92"/>
      <c r="P344" s="92"/>
      <c r="R344" s="92"/>
      <c r="S344" s="92"/>
      <c r="T344" s="92"/>
      <c r="V344" s="92"/>
      <c r="W344" s="92"/>
      <c r="X344" s="92"/>
      <c r="AB344" s="92"/>
      <c r="AC344" s="92"/>
      <c r="AD344" s="92"/>
      <c r="AE344" s="37"/>
      <c r="AF344" s="37"/>
      <c r="AG344" s="37"/>
      <c r="AH344" s="37"/>
      <c r="AI344" s="37"/>
      <c r="AJ344" s="37"/>
      <c r="AK344" s="37"/>
      <c r="AL344" s="37"/>
      <c r="AM344" s="37"/>
      <c r="AN344" s="37"/>
      <c r="AO344" s="37"/>
      <c r="AP344" s="37"/>
      <c r="AQ344" s="37"/>
      <c r="AR344" s="37"/>
      <c r="AS344" s="37"/>
      <c r="AT344" s="37"/>
      <c r="AU344" s="37"/>
      <c r="AV344" s="37"/>
      <c r="AW344" s="37"/>
      <c r="AX344" s="37"/>
      <c r="AY344" s="37"/>
      <c r="AZ344" s="37"/>
    </row>
    <row r="345" spans="1:52" s="21" customFormat="1">
      <c r="A345" s="209"/>
      <c r="B345" s="92"/>
      <c r="C345" s="165"/>
      <c r="D345" s="184"/>
      <c r="E345" s="184"/>
      <c r="F345" s="188"/>
      <c r="G345" s="186"/>
      <c r="H345" s="186"/>
      <c r="I345" s="22"/>
      <c r="J345" s="92"/>
      <c r="K345" s="92"/>
      <c r="M345" s="92"/>
      <c r="N345" s="231"/>
      <c r="O345" s="92"/>
      <c r="P345" s="92"/>
      <c r="R345" s="92"/>
      <c r="S345" s="92"/>
      <c r="T345" s="92"/>
      <c r="V345" s="92"/>
      <c r="W345" s="92"/>
      <c r="X345" s="92"/>
      <c r="AB345" s="92"/>
      <c r="AC345" s="92"/>
      <c r="AD345" s="92"/>
      <c r="AE345" s="37"/>
      <c r="AF345" s="37"/>
      <c r="AG345" s="37"/>
      <c r="AH345" s="37"/>
      <c r="AI345" s="37"/>
      <c r="AJ345" s="37"/>
      <c r="AK345" s="37"/>
      <c r="AL345" s="37"/>
      <c r="AM345" s="37"/>
      <c r="AN345" s="37"/>
      <c r="AO345" s="37"/>
      <c r="AP345" s="37"/>
      <c r="AQ345" s="37"/>
      <c r="AR345" s="37"/>
      <c r="AS345" s="37"/>
      <c r="AT345" s="37"/>
      <c r="AU345" s="37"/>
      <c r="AV345" s="37"/>
      <c r="AW345" s="37"/>
      <c r="AX345" s="37"/>
      <c r="AY345" s="37"/>
      <c r="AZ345" s="37"/>
    </row>
    <row r="346" spans="1:52" s="21" customFormat="1">
      <c r="A346" s="209"/>
      <c r="B346" s="92"/>
      <c r="C346" s="165"/>
      <c r="D346" s="184"/>
      <c r="E346" s="184"/>
      <c r="F346" s="165"/>
      <c r="G346" s="186"/>
      <c r="H346" s="186"/>
      <c r="I346" s="22"/>
      <c r="J346" s="92"/>
      <c r="K346" s="92"/>
      <c r="M346" s="277"/>
      <c r="N346" s="231"/>
      <c r="O346" s="92"/>
      <c r="P346" s="92"/>
      <c r="R346" s="92"/>
      <c r="S346" s="92"/>
      <c r="T346" s="92"/>
      <c r="V346" s="92"/>
      <c r="W346" s="92"/>
      <c r="X346" s="217"/>
      <c r="AB346" s="92"/>
      <c r="AC346" s="92"/>
      <c r="AD346" s="92"/>
      <c r="AE346" s="37"/>
      <c r="AF346" s="37"/>
      <c r="AG346" s="37"/>
      <c r="AH346" s="37"/>
      <c r="AI346" s="37"/>
      <c r="AJ346" s="37"/>
      <c r="AK346" s="37"/>
      <c r="AL346" s="37"/>
      <c r="AM346" s="37"/>
      <c r="AN346" s="37"/>
      <c r="AO346" s="37"/>
      <c r="AP346" s="37"/>
      <c r="AQ346" s="37"/>
      <c r="AR346" s="37"/>
      <c r="AS346" s="37"/>
      <c r="AT346" s="37"/>
      <c r="AU346" s="37"/>
      <c r="AV346" s="37"/>
      <c r="AW346" s="37"/>
      <c r="AX346" s="37"/>
      <c r="AY346" s="37"/>
      <c r="AZ346" s="37"/>
    </row>
    <row r="347" spans="1:52" s="21" customFormat="1">
      <c r="A347" s="209"/>
      <c r="B347" s="92"/>
      <c r="C347" s="165"/>
      <c r="D347" s="184"/>
      <c r="E347" s="184"/>
      <c r="F347" s="165"/>
      <c r="G347" s="186"/>
      <c r="H347" s="186"/>
      <c r="I347" s="22"/>
      <c r="J347" s="92"/>
      <c r="K347" s="92"/>
      <c r="M347" s="92"/>
      <c r="N347" s="231"/>
      <c r="O347" s="92"/>
      <c r="P347" s="92"/>
      <c r="Q347" s="92"/>
      <c r="R347" s="92"/>
      <c r="S347" s="92"/>
      <c r="T347" s="92"/>
      <c r="V347" s="92"/>
      <c r="W347" s="92"/>
      <c r="X347" s="92"/>
      <c r="AB347" s="92"/>
      <c r="AC347" s="92"/>
      <c r="AD347" s="92"/>
      <c r="AE347" s="37"/>
      <c r="AF347" s="37"/>
      <c r="AG347" s="37"/>
      <c r="AH347" s="37"/>
      <c r="AI347" s="37"/>
      <c r="AJ347" s="37"/>
      <c r="AK347" s="37"/>
      <c r="AL347" s="37"/>
      <c r="AM347" s="37"/>
      <c r="AN347" s="37"/>
      <c r="AO347" s="37"/>
      <c r="AP347" s="37"/>
      <c r="AQ347" s="37"/>
      <c r="AR347" s="37"/>
      <c r="AS347" s="37"/>
      <c r="AT347" s="37"/>
      <c r="AU347" s="37"/>
      <c r="AV347" s="37"/>
      <c r="AW347" s="37"/>
      <c r="AX347" s="37"/>
      <c r="AY347" s="37"/>
      <c r="AZ347" s="37"/>
    </row>
    <row r="348" spans="1:52" s="21" customFormat="1">
      <c r="A348" s="209"/>
      <c r="B348" s="92"/>
      <c r="C348" s="165"/>
      <c r="D348" s="184"/>
      <c r="E348" s="184"/>
      <c r="F348" s="165"/>
      <c r="G348" s="186"/>
      <c r="H348" s="186"/>
      <c r="I348" s="22"/>
      <c r="J348" s="92"/>
      <c r="K348" s="92"/>
      <c r="M348" s="92"/>
      <c r="N348" s="231"/>
      <c r="O348" s="92"/>
      <c r="P348" s="92"/>
      <c r="Q348" s="92"/>
      <c r="R348" s="92"/>
      <c r="S348" s="92"/>
      <c r="T348" s="92"/>
      <c r="V348" s="92"/>
      <c r="W348" s="92"/>
      <c r="X348" s="92"/>
      <c r="AB348" s="92"/>
      <c r="AC348" s="92"/>
      <c r="AD348" s="92"/>
      <c r="AE348" s="37"/>
      <c r="AF348" s="37"/>
      <c r="AG348" s="37"/>
      <c r="AH348" s="37"/>
      <c r="AI348" s="37"/>
      <c r="AJ348" s="37"/>
      <c r="AK348" s="37"/>
      <c r="AL348" s="37"/>
      <c r="AM348" s="37"/>
      <c r="AN348" s="37"/>
      <c r="AO348" s="37"/>
      <c r="AP348" s="37"/>
      <c r="AQ348" s="37"/>
      <c r="AR348" s="37"/>
      <c r="AS348" s="37"/>
      <c r="AT348" s="37"/>
      <c r="AU348" s="37"/>
      <c r="AV348" s="37"/>
      <c r="AW348" s="37"/>
      <c r="AX348" s="37"/>
      <c r="AY348" s="37"/>
      <c r="AZ348" s="37"/>
    </row>
    <row r="349" spans="1:52" s="21" customFormat="1">
      <c r="A349" s="209"/>
      <c r="B349" s="92"/>
      <c r="C349" s="165"/>
      <c r="D349" s="184"/>
      <c r="E349" s="184"/>
      <c r="F349" s="165"/>
      <c r="G349" s="186"/>
      <c r="H349" s="186"/>
      <c r="I349" s="22"/>
      <c r="J349" s="92"/>
      <c r="K349" s="92"/>
      <c r="M349" s="277"/>
      <c r="N349" s="231"/>
      <c r="O349" s="92"/>
      <c r="P349" s="92"/>
      <c r="R349" s="92"/>
      <c r="S349" s="92"/>
      <c r="T349" s="92"/>
      <c r="V349" s="92"/>
      <c r="W349" s="92"/>
      <c r="X349" s="92"/>
      <c r="AB349" s="92"/>
      <c r="AC349" s="92"/>
      <c r="AD349" s="92"/>
      <c r="AE349" s="37"/>
      <c r="AF349" s="37"/>
      <c r="AG349" s="37"/>
      <c r="AH349" s="37"/>
      <c r="AI349" s="37"/>
      <c r="AJ349" s="37"/>
      <c r="AK349" s="37"/>
      <c r="AL349" s="37"/>
      <c r="AM349" s="37"/>
      <c r="AN349" s="37"/>
      <c r="AO349" s="37"/>
      <c r="AP349" s="37"/>
      <c r="AQ349" s="37"/>
      <c r="AR349" s="37"/>
      <c r="AS349" s="37"/>
      <c r="AT349" s="37"/>
      <c r="AU349" s="37"/>
      <c r="AV349" s="37"/>
      <c r="AW349" s="37"/>
      <c r="AX349" s="37"/>
      <c r="AY349" s="37"/>
      <c r="AZ349" s="37"/>
    </row>
    <row r="350" spans="1:52" s="21" customFormat="1">
      <c r="A350" s="209"/>
      <c r="B350" s="92"/>
      <c r="C350" s="165"/>
      <c r="D350" s="184"/>
      <c r="E350" s="184"/>
      <c r="F350" s="165"/>
      <c r="G350" s="186"/>
      <c r="H350" s="186"/>
      <c r="I350" s="22"/>
      <c r="J350" s="92"/>
      <c r="K350" s="92"/>
      <c r="M350" s="277"/>
      <c r="N350" s="231"/>
      <c r="O350" s="92"/>
      <c r="P350" s="92"/>
      <c r="R350" s="92"/>
      <c r="S350" s="92"/>
      <c r="T350" s="92"/>
      <c r="V350" s="92"/>
      <c r="W350" s="92"/>
      <c r="X350" s="92"/>
      <c r="AB350" s="92"/>
      <c r="AC350" s="92"/>
      <c r="AD350" s="92"/>
      <c r="AE350" s="37"/>
      <c r="AF350" s="37"/>
      <c r="AG350" s="37"/>
      <c r="AH350" s="37"/>
      <c r="AI350" s="37"/>
      <c r="AJ350" s="37"/>
      <c r="AK350" s="37"/>
      <c r="AL350" s="37"/>
      <c r="AM350" s="37"/>
      <c r="AN350" s="37"/>
      <c r="AO350" s="37"/>
      <c r="AP350" s="37"/>
      <c r="AQ350" s="37"/>
      <c r="AR350" s="37"/>
      <c r="AS350" s="37"/>
      <c r="AT350" s="37"/>
      <c r="AU350" s="37"/>
      <c r="AV350" s="37"/>
      <c r="AW350" s="37"/>
      <c r="AX350" s="37"/>
      <c r="AY350" s="37"/>
      <c r="AZ350" s="37"/>
    </row>
    <row r="351" spans="1:52" s="21" customFormat="1">
      <c r="A351" s="209"/>
      <c r="B351" s="92"/>
      <c r="C351" s="165"/>
      <c r="D351" s="184"/>
      <c r="E351" s="184"/>
      <c r="F351" s="165"/>
      <c r="G351" s="186"/>
      <c r="H351" s="186"/>
      <c r="I351" s="22"/>
      <c r="J351" s="92"/>
      <c r="K351" s="92"/>
      <c r="M351" s="277"/>
      <c r="N351" s="231"/>
      <c r="O351" s="92"/>
      <c r="P351" s="92"/>
      <c r="Q351" s="92"/>
      <c r="R351" s="92"/>
      <c r="S351" s="92"/>
      <c r="T351" s="92"/>
      <c r="V351" s="92"/>
      <c r="W351" s="92"/>
      <c r="X351" s="92"/>
      <c r="AB351" s="92"/>
      <c r="AC351" s="92"/>
      <c r="AD351" s="92"/>
      <c r="AE351" s="37"/>
      <c r="AF351" s="37"/>
      <c r="AG351" s="37"/>
      <c r="AH351" s="37"/>
      <c r="AI351" s="37"/>
      <c r="AJ351" s="37"/>
      <c r="AK351" s="37"/>
      <c r="AL351" s="37"/>
      <c r="AM351" s="37"/>
      <c r="AN351" s="37"/>
      <c r="AO351" s="37"/>
      <c r="AP351" s="37"/>
      <c r="AQ351" s="37"/>
      <c r="AR351" s="37"/>
      <c r="AS351" s="37"/>
      <c r="AT351" s="37"/>
      <c r="AU351" s="37"/>
      <c r="AV351" s="37"/>
      <c r="AW351" s="37"/>
      <c r="AX351" s="37"/>
      <c r="AY351" s="37"/>
      <c r="AZ351" s="37"/>
    </row>
    <row r="352" spans="1:52" s="21" customFormat="1">
      <c r="A352" s="209"/>
      <c r="B352" s="92"/>
      <c r="C352" s="165"/>
      <c r="D352" s="184"/>
      <c r="E352" s="184"/>
      <c r="F352" s="165"/>
      <c r="G352" s="186"/>
      <c r="H352" s="186"/>
      <c r="I352" s="22"/>
      <c r="J352" s="92"/>
      <c r="K352" s="92"/>
      <c r="M352" s="92"/>
      <c r="N352" s="231"/>
      <c r="O352" s="92"/>
      <c r="P352" s="92"/>
      <c r="R352" s="92"/>
      <c r="S352" s="92"/>
      <c r="T352" s="92"/>
      <c r="V352" s="92"/>
      <c r="W352" s="92"/>
      <c r="X352" s="92"/>
      <c r="AB352" s="92"/>
      <c r="AC352" s="92"/>
      <c r="AD352" s="92"/>
      <c r="AE352" s="37"/>
      <c r="AF352" s="37"/>
      <c r="AG352" s="37"/>
      <c r="AH352" s="37"/>
      <c r="AI352" s="37"/>
      <c r="AJ352" s="37"/>
      <c r="AK352" s="37"/>
      <c r="AL352" s="37"/>
      <c r="AM352" s="37"/>
      <c r="AN352" s="37"/>
      <c r="AO352" s="37"/>
      <c r="AP352" s="37"/>
      <c r="AQ352" s="37"/>
      <c r="AR352" s="37"/>
      <c r="AS352" s="37"/>
      <c r="AT352" s="37"/>
      <c r="AU352" s="37"/>
      <c r="AV352" s="37"/>
      <c r="AW352" s="37"/>
      <c r="AX352" s="37"/>
      <c r="AY352" s="37"/>
      <c r="AZ352" s="37"/>
    </row>
    <row r="353" spans="1:52" s="21" customFormat="1">
      <c r="A353" s="209"/>
      <c r="B353" s="92"/>
      <c r="C353" s="165"/>
      <c r="D353" s="184"/>
      <c r="E353" s="184"/>
      <c r="F353" s="188"/>
      <c r="G353" s="186"/>
      <c r="H353" s="186"/>
      <c r="I353" s="22"/>
      <c r="J353" s="92"/>
      <c r="K353" s="274"/>
      <c r="L353" s="17"/>
      <c r="M353" s="217"/>
      <c r="N353" s="231"/>
      <c r="O353" s="92"/>
      <c r="P353" s="92"/>
      <c r="R353" s="92"/>
      <c r="S353" s="92"/>
      <c r="T353" s="92"/>
      <c r="V353" s="92"/>
      <c r="W353" s="92"/>
      <c r="X353" s="92"/>
      <c r="AB353" s="92"/>
      <c r="AC353" s="92"/>
      <c r="AD353" s="92"/>
      <c r="AE353" s="37"/>
      <c r="AF353" s="37"/>
      <c r="AG353" s="37"/>
      <c r="AH353" s="37"/>
      <c r="AI353" s="37"/>
      <c r="AJ353" s="37"/>
      <c r="AK353" s="37"/>
      <c r="AL353" s="37"/>
      <c r="AM353" s="37"/>
      <c r="AN353" s="37"/>
      <c r="AO353" s="37"/>
      <c r="AP353" s="37"/>
      <c r="AQ353" s="37"/>
      <c r="AR353" s="37"/>
      <c r="AS353" s="37"/>
      <c r="AT353" s="37"/>
      <c r="AU353" s="37"/>
      <c r="AV353" s="37"/>
      <c r="AW353" s="37"/>
      <c r="AX353" s="37"/>
      <c r="AY353" s="37"/>
      <c r="AZ353" s="37"/>
    </row>
    <row r="354" spans="1:52" s="21" customFormat="1">
      <c r="A354" s="209"/>
      <c r="B354" s="92"/>
      <c r="C354" s="165"/>
      <c r="D354" s="184"/>
      <c r="E354" s="184"/>
      <c r="F354" s="165"/>
      <c r="G354" s="186"/>
      <c r="H354" s="186"/>
      <c r="I354" s="22"/>
      <c r="J354" s="92"/>
      <c r="K354" s="92"/>
      <c r="L354" s="149"/>
      <c r="M354" s="217"/>
      <c r="N354" s="231"/>
      <c r="O354" s="92"/>
      <c r="P354" s="92"/>
      <c r="R354" s="92"/>
      <c r="S354" s="92"/>
      <c r="T354" s="92"/>
      <c r="V354" s="92"/>
      <c r="W354" s="92"/>
      <c r="X354" s="92"/>
      <c r="AB354" s="92"/>
      <c r="AC354" s="92"/>
      <c r="AD354" s="92"/>
      <c r="AE354" s="37"/>
      <c r="AF354" s="37"/>
      <c r="AG354" s="37"/>
      <c r="AH354" s="37"/>
      <c r="AI354" s="37"/>
      <c r="AJ354" s="37"/>
      <c r="AK354" s="37"/>
      <c r="AL354" s="37"/>
      <c r="AM354" s="37"/>
      <c r="AN354" s="37"/>
      <c r="AO354" s="37"/>
      <c r="AP354" s="37"/>
      <c r="AQ354" s="37"/>
      <c r="AR354" s="37"/>
      <c r="AS354" s="37"/>
      <c r="AT354" s="37"/>
      <c r="AU354" s="37"/>
      <c r="AV354" s="37"/>
      <c r="AW354" s="37"/>
      <c r="AX354" s="37"/>
      <c r="AY354" s="37"/>
      <c r="AZ354" s="37"/>
    </row>
    <row r="355" spans="1:52" s="21" customFormat="1">
      <c r="A355" s="209"/>
      <c r="B355" s="92"/>
      <c r="C355" s="165"/>
      <c r="D355" s="184"/>
      <c r="E355" s="184"/>
      <c r="F355" s="165"/>
      <c r="G355" s="186"/>
      <c r="H355" s="186"/>
      <c r="I355" s="22"/>
      <c r="J355" s="92"/>
      <c r="K355" s="92"/>
      <c r="L355" s="17"/>
      <c r="M355" s="240"/>
      <c r="N355" s="231"/>
      <c r="O355" s="92"/>
      <c r="P355" s="92"/>
      <c r="R355" s="92"/>
      <c r="S355" s="92"/>
      <c r="T355" s="92"/>
      <c r="V355" s="92"/>
      <c r="W355" s="92"/>
      <c r="X355" s="92"/>
      <c r="AB355" s="92"/>
      <c r="AC355" s="92"/>
      <c r="AD355" s="92"/>
      <c r="AE355" s="37"/>
      <c r="AF355" s="37"/>
      <c r="AG355" s="37"/>
      <c r="AH355" s="37"/>
      <c r="AI355" s="37"/>
      <c r="AJ355" s="37"/>
      <c r="AK355" s="37"/>
      <c r="AL355" s="37"/>
      <c r="AM355" s="37"/>
      <c r="AN355" s="37"/>
      <c r="AO355" s="37"/>
      <c r="AP355" s="37"/>
      <c r="AQ355" s="37"/>
      <c r="AR355" s="37"/>
      <c r="AS355" s="37"/>
      <c r="AT355" s="37"/>
      <c r="AU355" s="37"/>
      <c r="AV355" s="37"/>
      <c r="AW355" s="37"/>
      <c r="AX355" s="37"/>
      <c r="AY355" s="37"/>
      <c r="AZ355" s="37"/>
    </row>
    <row r="356" spans="1:52" s="21" customFormat="1">
      <c r="A356" s="209"/>
      <c r="B356" s="92"/>
      <c r="C356" s="165"/>
      <c r="D356" s="184"/>
      <c r="E356" s="184"/>
      <c r="F356" s="165"/>
      <c r="G356" s="186"/>
      <c r="H356" s="186"/>
      <c r="I356" s="22"/>
      <c r="J356" s="92"/>
      <c r="K356" s="92"/>
      <c r="M356" s="240"/>
      <c r="N356" s="231"/>
      <c r="O356" s="92"/>
      <c r="P356" s="92"/>
      <c r="R356" s="92"/>
      <c r="S356" s="92"/>
      <c r="T356" s="92"/>
      <c r="V356" s="92"/>
      <c r="W356" s="92"/>
      <c r="X356" s="92"/>
      <c r="AB356" s="92"/>
      <c r="AC356" s="92"/>
      <c r="AD356" s="92"/>
      <c r="AE356" s="37"/>
      <c r="AF356" s="37"/>
      <c r="AG356" s="37"/>
      <c r="AH356" s="37"/>
      <c r="AI356" s="37"/>
      <c r="AJ356" s="37"/>
      <c r="AK356" s="37"/>
      <c r="AL356" s="37"/>
      <c r="AM356" s="37"/>
      <c r="AN356" s="37"/>
      <c r="AO356" s="37"/>
      <c r="AP356" s="37"/>
      <c r="AQ356" s="37"/>
      <c r="AR356" s="37"/>
      <c r="AS356" s="37"/>
      <c r="AT356" s="37"/>
      <c r="AU356" s="37"/>
      <c r="AV356" s="37"/>
      <c r="AW356" s="37"/>
      <c r="AX356" s="37"/>
      <c r="AY356" s="37"/>
      <c r="AZ356" s="37"/>
    </row>
    <row r="357" spans="1:52" s="21" customFormat="1">
      <c r="A357" s="209"/>
      <c r="B357" s="92"/>
      <c r="C357" s="165"/>
      <c r="D357" s="184"/>
      <c r="E357" s="184"/>
      <c r="F357" s="165"/>
      <c r="G357" s="186"/>
      <c r="H357" s="186"/>
      <c r="I357" s="22"/>
      <c r="J357" s="92"/>
      <c r="K357" s="92"/>
      <c r="L357" s="17"/>
      <c r="M357" s="217"/>
      <c r="N357" s="231"/>
      <c r="O357" s="92"/>
      <c r="P357" s="92"/>
      <c r="R357" s="92"/>
      <c r="S357" s="92"/>
      <c r="T357" s="92"/>
      <c r="V357" s="92"/>
      <c r="W357" s="92"/>
      <c r="X357" s="92"/>
      <c r="AB357" s="92"/>
      <c r="AC357" s="92"/>
      <c r="AD357" s="92"/>
      <c r="AE357" s="37"/>
      <c r="AF357" s="37"/>
      <c r="AG357" s="37"/>
      <c r="AH357" s="37"/>
      <c r="AI357" s="37"/>
      <c r="AJ357" s="37"/>
      <c r="AK357" s="37"/>
      <c r="AL357" s="37"/>
      <c r="AM357" s="37"/>
      <c r="AN357" s="37"/>
      <c r="AO357" s="37"/>
      <c r="AP357" s="37"/>
      <c r="AQ357" s="37"/>
      <c r="AR357" s="37"/>
      <c r="AS357" s="37"/>
      <c r="AT357" s="37"/>
      <c r="AU357" s="37"/>
      <c r="AV357" s="37"/>
      <c r="AW357" s="37"/>
      <c r="AX357" s="37"/>
      <c r="AY357" s="37"/>
      <c r="AZ357" s="37"/>
    </row>
    <row r="358" spans="1:52" s="21" customFormat="1">
      <c r="A358" s="209"/>
      <c r="B358" s="92"/>
      <c r="C358" s="165"/>
      <c r="D358" s="184"/>
      <c r="E358" s="184"/>
      <c r="F358" s="165"/>
      <c r="G358" s="186"/>
      <c r="H358" s="186"/>
      <c r="I358" s="22"/>
      <c r="J358" s="92"/>
      <c r="K358" s="92"/>
      <c r="M358" s="240"/>
      <c r="N358" s="231"/>
      <c r="O358" s="92"/>
      <c r="P358" s="92"/>
      <c r="Q358" s="92"/>
      <c r="R358" s="92"/>
      <c r="S358" s="92"/>
      <c r="T358" s="92"/>
      <c r="V358" s="92"/>
      <c r="W358" s="92"/>
      <c r="X358" s="92"/>
      <c r="AB358" s="92"/>
      <c r="AC358" s="92"/>
      <c r="AD358" s="92"/>
      <c r="AE358" s="37"/>
      <c r="AF358" s="37"/>
      <c r="AG358" s="37"/>
      <c r="AH358" s="37"/>
      <c r="AI358" s="37"/>
      <c r="AJ358" s="37"/>
      <c r="AK358" s="37"/>
      <c r="AL358" s="37"/>
      <c r="AM358" s="37"/>
      <c r="AN358" s="37"/>
      <c r="AO358" s="37"/>
      <c r="AP358" s="37"/>
      <c r="AQ358" s="37"/>
      <c r="AR358" s="37"/>
      <c r="AS358" s="37"/>
      <c r="AT358" s="37"/>
      <c r="AU358" s="37"/>
      <c r="AV358" s="37"/>
      <c r="AW358" s="37"/>
      <c r="AX358" s="37"/>
      <c r="AY358" s="37"/>
      <c r="AZ358" s="37"/>
    </row>
    <row r="359" spans="1:52" s="21" customFormat="1">
      <c r="A359" s="209"/>
      <c r="B359" s="92"/>
      <c r="C359" s="165"/>
      <c r="D359" s="184"/>
      <c r="E359" s="184"/>
      <c r="F359" s="165"/>
      <c r="G359" s="186"/>
      <c r="H359" s="186"/>
      <c r="I359" s="22"/>
      <c r="J359" s="92"/>
      <c r="K359" s="92"/>
      <c r="M359" s="240"/>
      <c r="N359" s="231"/>
      <c r="O359" s="92"/>
      <c r="P359" s="92"/>
      <c r="Q359" s="92"/>
      <c r="R359" s="92"/>
      <c r="S359" s="92"/>
      <c r="T359" s="92"/>
      <c r="V359" s="92"/>
      <c r="W359" s="92"/>
      <c r="X359" s="92"/>
      <c r="AB359" s="92"/>
      <c r="AC359" s="92"/>
      <c r="AD359" s="92"/>
      <c r="AE359" s="37"/>
      <c r="AF359" s="37"/>
      <c r="AG359" s="37"/>
      <c r="AH359" s="37"/>
      <c r="AI359" s="37"/>
      <c r="AJ359" s="37"/>
      <c r="AK359" s="37"/>
      <c r="AL359" s="37"/>
      <c r="AM359" s="37"/>
      <c r="AN359" s="37"/>
      <c r="AO359" s="37"/>
      <c r="AP359" s="37"/>
      <c r="AQ359" s="37"/>
      <c r="AR359" s="37"/>
      <c r="AS359" s="37"/>
      <c r="AT359" s="37"/>
      <c r="AU359" s="37"/>
      <c r="AV359" s="37"/>
      <c r="AW359" s="37"/>
      <c r="AX359" s="37"/>
      <c r="AY359" s="37"/>
      <c r="AZ359" s="37"/>
    </row>
    <row r="360" spans="1:52" s="21" customFormat="1">
      <c r="A360" s="209"/>
      <c r="B360" s="92"/>
      <c r="C360" s="165"/>
      <c r="D360" s="184"/>
      <c r="E360" s="184"/>
      <c r="F360" s="188"/>
      <c r="G360" s="186"/>
      <c r="H360" s="186"/>
      <c r="I360" s="22"/>
      <c r="J360" s="92"/>
      <c r="K360" s="92"/>
      <c r="M360" s="240"/>
      <c r="N360" s="231"/>
      <c r="O360" s="92"/>
      <c r="P360" s="92"/>
      <c r="Q360" s="92"/>
      <c r="R360" s="92"/>
      <c r="S360" s="92"/>
      <c r="T360" s="92"/>
      <c r="V360" s="92"/>
      <c r="W360" s="92"/>
      <c r="X360" s="92"/>
      <c r="AB360" s="92"/>
      <c r="AC360" s="92"/>
      <c r="AD360" s="92"/>
      <c r="AE360" s="37"/>
      <c r="AF360" s="37"/>
      <c r="AG360" s="37"/>
      <c r="AH360" s="37"/>
      <c r="AI360" s="37"/>
      <c r="AJ360" s="37"/>
      <c r="AK360" s="37"/>
      <c r="AL360" s="37"/>
      <c r="AM360" s="37"/>
      <c r="AN360" s="37"/>
      <c r="AO360" s="37"/>
      <c r="AP360" s="37"/>
      <c r="AQ360" s="37"/>
      <c r="AR360" s="37"/>
      <c r="AS360" s="37"/>
      <c r="AT360" s="37"/>
      <c r="AU360" s="37"/>
      <c r="AV360" s="37"/>
      <c r="AW360" s="37"/>
      <c r="AX360" s="37"/>
      <c r="AY360" s="37"/>
      <c r="AZ360" s="37"/>
    </row>
    <row r="361" spans="1:52" s="21" customFormat="1">
      <c r="A361" s="209"/>
      <c r="B361" s="86"/>
      <c r="C361" s="165"/>
      <c r="D361" s="86"/>
      <c r="E361" s="86"/>
      <c r="F361" s="166"/>
      <c r="G361" s="167"/>
      <c r="H361" s="167"/>
      <c r="I361" s="22"/>
      <c r="J361" s="92"/>
      <c r="K361" s="92"/>
      <c r="L361" s="217"/>
      <c r="M361" s="92"/>
      <c r="N361" s="231"/>
      <c r="O361" s="290"/>
      <c r="P361" s="92"/>
      <c r="Q361" s="92"/>
      <c r="R361" s="92"/>
      <c r="S361" s="92"/>
      <c r="T361" s="92"/>
      <c r="U361" s="92"/>
      <c r="V361" s="92"/>
      <c r="W361" s="92"/>
      <c r="X361" s="92"/>
      <c r="Y361" s="92"/>
      <c r="Z361" s="92"/>
      <c r="AA361" s="92"/>
      <c r="AB361" s="92"/>
      <c r="AC361" s="92"/>
      <c r="AD361" s="92"/>
      <c r="AE361" s="37"/>
      <c r="AF361" s="37"/>
      <c r="AG361" s="37"/>
      <c r="AH361" s="37"/>
      <c r="AI361" s="37"/>
      <c r="AJ361" s="37"/>
      <c r="AK361" s="37"/>
      <c r="AL361" s="37"/>
      <c r="AM361" s="37"/>
      <c r="AN361" s="37"/>
      <c r="AO361" s="37"/>
      <c r="AP361" s="37"/>
      <c r="AQ361" s="37"/>
      <c r="AR361" s="37"/>
      <c r="AS361" s="37"/>
      <c r="AT361" s="37"/>
      <c r="AU361" s="37"/>
      <c r="AV361" s="37"/>
      <c r="AW361" s="37"/>
      <c r="AX361" s="37"/>
      <c r="AY361" s="37"/>
      <c r="AZ361" s="37"/>
    </row>
    <row r="362" spans="1:52" s="21" customFormat="1">
      <c r="A362" s="209"/>
      <c r="B362" s="86"/>
      <c r="C362" s="165"/>
      <c r="D362" s="86"/>
      <c r="E362" s="86"/>
      <c r="F362" s="166"/>
      <c r="G362" s="167"/>
      <c r="H362" s="167"/>
      <c r="I362" s="22"/>
      <c r="J362" s="92"/>
      <c r="K362" s="92"/>
      <c r="L362" s="217"/>
      <c r="N362" s="231"/>
      <c r="O362" s="290"/>
      <c r="P362" s="92"/>
      <c r="Q362" s="92"/>
      <c r="R362" s="17"/>
      <c r="S362" s="92"/>
      <c r="T362" s="92"/>
      <c r="U362" s="92"/>
      <c r="V362" s="92"/>
      <c r="W362" s="92"/>
      <c r="X362" s="92"/>
      <c r="Y362" s="92"/>
      <c r="Z362" s="92"/>
      <c r="AA362" s="217"/>
      <c r="AB362" s="92"/>
      <c r="AC362" s="92"/>
      <c r="AD362" s="92"/>
      <c r="AE362" s="37"/>
      <c r="AF362" s="37"/>
      <c r="AG362" s="37"/>
      <c r="AH362" s="37"/>
      <c r="AI362" s="37"/>
      <c r="AJ362" s="37"/>
      <c r="AK362" s="37"/>
      <c r="AL362" s="37"/>
      <c r="AM362" s="37"/>
      <c r="AN362" s="37"/>
      <c r="AO362" s="37"/>
      <c r="AP362" s="37"/>
      <c r="AQ362" s="37"/>
      <c r="AR362" s="37"/>
      <c r="AS362" s="37"/>
      <c r="AT362" s="37"/>
      <c r="AU362" s="37"/>
      <c r="AV362" s="37"/>
      <c r="AW362" s="37"/>
      <c r="AX362" s="37"/>
      <c r="AY362" s="37"/>
      <c r="AZ362" s="37"/>
    </row>
    <row r="363" spans="1:52" s="21" customFormat="1">
      <c r="A363" s="209"/>
      <c r="B363" s="86"/>
      <c r="C363" s="165"/>
      <c r="D363" s="86"/>
      <c r="E363" s="184"/>
      <c r="F363" s="166"/>
      <c r="G363" s="167"/>
      <c r="H363" s="167"/>
      <c r="I363" s="22"/>
      <c r="J363" s="92"/>
      <c r="K363" s="92"/>
      <c r="L363" s="217"/>
      <c r="N363" s="231"/>
      <c r="O363" s="92"/>
      <c r="P363" s="92"/>
      <c r="Q363" s="92"/>
      <c r="R363" s="92"/>
      <c r="S363" s="92"/>
      <c r="T363" s="92"/>
      <c r="U363" s="92"/>
      <c r="V363" s="92"/>
      <c r="W363" s="92"/>
      <c r="X363" s="92"/>
      <c r="Y363" s="92"/>
      <c r="Z363" s="92"/>
      <c r="AA363" s="217"/>
      <c r="AB363" s="92"/>
      <c r="AC363" s="92"/>
      <c r="AD363" s="92"/>
      <c r="AE363" s="37"/>
      <c r="AF363" s="37"/>
      <c r="AG363" s="37"/>
      <c r="AH363" s="37"/>
      <c r="AI363" s="37"/>
      <c r="AJ363" s="37"/>
      <c r="AK363" s="37"/>
      <c r="AL363" s="37"/>
      <c r="AM363" s="37"/>
      <c r="AN363" s="37"/>
      <c r="AO363" s="37"/>
      <c r="AP363" s="37"/>
      <c r="AQ363" s="37"/>
      <c r="AR363" s="37"/>
      <c r="AS363" s="37"/>
      <c r="AT363" s="37"/>
      <c r="AU363" s="37"/>
      <c r="AV363" s="37"/>
      <c r="AW363" s="37"/>
      <c r="AX363" s="37"/>
      <c r="AY363" s="37"/>
      <c r="AZ363" s="37"/>
    </row>
    <row r="364" spans="1:52" s="21" customFormat="1">
      <c r="A364" s="209"/>
      <c r="B364" s="86"/>
      <c r="C364" s="165"/>
      <c r="D364" s="86"/>
      <c r="E364" s="86"/>
      <c r="F364" s="166"/>
      <c r="G364" s="167"/>
      <c r="H364" s="167"/>
      <c r="I364" s="22"/>
      <c r="J364" s="92"/>
      <c r="K364" s="92"/>
      <c r="L364" s="217"/>
      <c r="N364" s="231"/>
      <c r="O364" s="92"/>
      <c r="P364" s="92"/>
      <c r="Q364" s="217"/>
      <c r="R364" s="92"/>
      <c r="S364" s="92"/>
      <c r="T364" s="92"/>
      <c r="U364" s="92"/>
      <c r="V364" s="92"/>
      <c r="W364" s="92"/>
      <c r="X364" s="92"/>
      <c r="Y364" s="92"/>
      <c r="Z364" s="92"/>
      <c r="AA364" s="217"/>
      <c r="AB364" s="92"/>
      <c r="AC364" s="92"/>
      <c r="AD364" s="92"/>
      <c r="AE364" s="37"/>
      <c r="AF364" s="37"/>
      <c r="AG364" s="37"/>
      <c r="AH364" s="37"/>
      <c r="AI364" s="37"/>
      <c r="AJ364" s="37"/>
      <c r="AK364" s="37"/>
      <c r="AL364" s="37"/>
      <c r="AM364" s="37"/>
      <c r="AN364" s="37"/>
      <c r="AO364" s="37"/>
      <c r="AP364" s="37"/>
      <c r="AQ364" s="37"/>
      <c r="AR364" s="37"/>
      <c r="AS364" s="37"/>
      <c r="AT364" s="37"/>
      <c r="AU364" s="37"/>
      <c r="AV364" s="37"/>
      <c r="AW364" s="37"/>
      <c r="AX364" s="37"/>
      <c r="AY364" s="37"/>
      <c r="AZ364" s="37"/>
    </row>
    <row r="365" spans="1:52" s="21" customFormat="1">
      <c r="A365" s="209"/>
      <c r="B365" s="86"/>
      <c r="C365" s="165"/>
      <c r="D365" s="86"/>
      <c r="E365" s="86"/>
      <c r="F365" s="166"/>
      <c r="G365" s="167"/>
      <c r="H365" s="167"/>
      <c r="I365" s="22"/>
      <c r="J365" s="92"/>
      <c r="K365" s="92"/>
      <c r="L365" s="217"/>
      <c r="N365" s="231"/>
      <c r="O365" s="92"/>
      <c r="P365" s="92"/>
      <c r="Q365" s="217"/>
      <c r="R365" s="17"/>
      <c r="S365" s="92"/>
      <c r="T365" s="92"/>
      <c r="U365" s="92"/>
      <c r="V365" s="92"/>
      <c r="W365" s="92"/>
      <c r="X365" s="92"/>
      <c r="Y365" s="92"/>
      <c r="Z365" s="92"/>
      <c r="AA365" s="217"/>
      <c r="AB365" s="92"/>
      <c r="AC365" s="92"/>
      <c r="AD365" s="92"/>
      <c r="AE365" s="37"/>
      <c r="AF365" s="37"/>
      <c r="AG365" s="37"/>
      <c r="AH365" s="37"/>
      <c r="AI365" s="37"/>
      <c r="AJ365" s="37"/>
      <c r="AK365" s="37"/>
      <c r="AL365" s="37"/>
      <c r="AM365" s="37"/>
      <c r="AN365" s="37"/>
      <c r="AO365" s="37"/>
      <c r="AP365" s="37"/>
      <c r="AQ365" s="37"/>
      <c r="AR365" s="37"/>
      <c r="AS365" s="37"/>
      <c r="AT365" s="37"/>
      <c r="AU365" s="37"/>
      <c r="AV365" s="37"/>
      <c r="AW365" s="37"/>
      <c r="AX365" s="37"/>
      <c r="AY365" s="37"/>
      <c r="AZ365" s="37"/>
    </row>
    <row r="366" spans="1:52" s="21" customFormat="1">
      <c r="A366" s="209"/>
      <c r="B366" s="86"/>
      <c r="C366" s="165"/>
      <c r="D366" s="86"/>
      <c r="E366" s="86"/>
      <c r="F366" s="166"/>
      <c r="G366" s="167"/>
      <c r="H366" s="167"/>
      <c r="I366" s="22"/>
      <c r="J366" s="92"/>
      <c r="K366" s="92"/>
      <c r="L366" s="217"/>
      <c r="N366" s="231"/>
      <c r="O366" s="290"/>
      <c r="P366" s="92"/>
      <c r="Q366" s="217"/>
      <c r="R366" s="92"/>
      <c r="S366" s="92"/>
      <c r="T366" s="92"/>
      <c r="U366" s="92"/>
      <c r="V366" s="92"/>
      <c r="W366" s="92"/>
      <c r="X366" s="92"/>
      <c r="Y366" s="92"/>
      <c r="Z366" s="92"/>
      <c r="AA366" s="217"/>
      <c r="AB366" s="92"/>
      <c r="AC366" s="92"/>
      <c r="AD366" s="92"/>
      <c r="AE366" s="37"/>
      <c r="AF366" s="37"/>
      <c r="AG366" s="37"/>
      <c r="AH366" s="37"/>
      <c r="AI366" s="37"/>
      <c r="AJ366" s="37"/>
      <c r="AK366" s="37"/>
      <c r="AL366" s="37"/>
      <c r="AM366" s="37"/>
      <c r="AN366" s="37"/>
      <c r="AO366" s="37"/>
      <c r="AP366" s="37"/>
      <c r="AQ366" s="37"/>
      <c r="AR366" s="37"/>
      <c r="AS366" s="37"/>
      <c r="AT366" s="37"/>
      <c r="AU366" s="37"/>
      <c r="AV366" s="37"/>
      <c r="AW366" s="37"/>
      <c r="AX366" s="37"/>
      <c r="AY366" s="37"/>
      <c r="AZ366" s="37"/>
    </row>
    <row r="367" spans="1:52" s="21" customFormat="1">
      <c r="A367" s="209"/>
      <c r="B367" s="86"/>
      <c r="C367" s="165"/>
      <c r="D367" s="86"/>
      <c r="E367" s="86"/>
      <c r="F367" s="166"/>
      <c r="G367" s="167"/>
      <c r="H367" s="167"/>
      <c r="I367" s="22"/>
      <c r="J367" s="92"/>
      <c r="K367" s="92"/>
      <c r="L367" s="217"/>
      <c r="N367" s="231"/>
      <c r="O367" s="290"/>
      <c r="P367" s="92"/>
      <c r="Q367" s="217"/>
      <c r="R367" s="92"/>
      <c r="S367" s="92"/>
      <c r="T367" s="92"/>
      <c r="U367" s="92"/>
      <c r="V367" s="92"/>
      <c r="W367" s="92"/>
      <c r="X367" s="92"/>
      <c r="Y367" s="92"/>
      <c r="Z367" s="92"/>
      <c r="AA367" s="217"/>
      <c r="AB367" s="92"/>
      <c r="AC367" s="92"/>
      <c r="AD367" s="92"/>
      <c r="AE367" s="37"/>
      <c r="AF367" s="37"/>
      <c r="AG367" s="37"/>
      <c r="AH367" s="37"/>
      <c r="AI367" s="37"/>
      <c r="AJ367" s="37"/>
      <c r="AK367" s="37"/>
      <c r="AL367" s="37"/>
      <c r="AM367" s="37"/>
      <c r="AN367" s="37"/>
      <c r="AO367" s="37"/>
      <c r="AP367" s="37"/>
      <c r="AQ367" s="37"/>
      <c r="AR367" s="37"/>
      <c r="AS367" s="37"/>
      <c r="AT367" s="37"/>
      <c r="AU367" s="37"/>
      <c r="AV367" s="37"/>
      <c r="AW367" s="37"/>
      <c r="AX367" s="37"/>
      <c r="AY367" s="37"/>
      <c r="AZ367" s="37"/>
    </row>
    <row r="368" spans="1:52" s="21" customFormat="1">
      <c r="A368" s="209"/>
      <c r="B368" s="86"/>
      <c r="C368" s="165"/>
      <c r="D368" s="86"/>
      <c r="E368" s="86"/>
      <c r="F368" s="166"/>
      <c r="G368" s="167"/>
      <c r="H368" s="167"/>
      <c r="I368" s="22"/>
      <c r="J368" s="92"/>
      <c r="K368" s="92"/>
      <c r="L368" s="92"/>
      <c r="N368" s="231"/>
      <c r="O368" s="92"/>
      <c r="P368" s="92"/>
      <c r="Q368" s="217"/>
      <c r="R368" s="17"/>
      <c r="S368" s="92"/>
      <c r="T368" s="92"/>
      <c r="U368" s="92"/>
      <c r="V368" s="92"/>
      <c r="W368" s="92"/>
      <c r="X368" s="92"/>
      <c r="Y368" s="92"/>
      <c r="Z368" s="92"/>
      <c r="AA368" s="92"/>
      <c r="AB368" s="92"/>
      <c r="AC368" s="92"/>
      <c r="AD368" s="92"/>
      <c r="AE368" s="37"/>
      <c r="AF368" s="37"/>
      <c r="AG368" s="37"/>
      <c r="AH368" s="37"/>
      <c r="AI368" s="37"/>
      <c r="AJ368" s="37"/>
      <c r="AK368" s="37"/>
      <c r="AL368" s="37"/>
      <c r="AM368" s="37"/>
      <c r="AN368" s="37"/>
      <c r="AO368" s="37"/>
      <c r="AP368" s="37"/>
      <c r="AQ368" s="37"/>
      <c r="AR368" s="37"/>
      <c r="AS368" s="37"/>
      <c r="AT368" s="37"/>
      <c r="AU368" s="37"/>
      <c r="AV368" s="37"/>
      <c r="AW368" s="37"/>
      <c r="AX368" s="37"/>
      <c r="AY368" s="37"/>
      <c r="AZ368" s="37"/>
    </row>
    <row r="369" spans="1:52" s="21" customFormat="1">
      <c r="A369" s="209"/>
      <c r="B369" s="86"/>
      <c r="C369" s="165"/>
      <c r="D369" s="86"/>
      <c r="E369" s="86"/>
      <c r="F369" s="166"/>
      <c r="G369" s="167"/>
      <c r="H369" s="167"/>
      <c r="I369" s="22"/>
      <c r="J369" s="92"/>
      <c r="K369" s="92"/>
      <c r="L369" s="92"/>
      <c r="N369" s="231"/>
      <c r="O369" s="92"/>
      <c r="P369" s="217"/>
      <c r="Q369" s="217"/>
      <c r="R369" s="17"/>
      <c r="S369" s="92"/>
      <c r="T369" s="92"/>
      <c r="U369" s="92"/>
      <c r="V369" s="92"/>
      <c r="W369" s="92"/>
      <c r="X369" s="92"/>
      <c r="Y369" s="92"/>
      <c r="Z369" s="92"/>
      <c r="AA369" s="92"/>
      <c r="AB369" s="92"/>
      <c r="AC369" s="92"/>
      <c r="AD369" s="92"/>
      <c r="AE369" s="37"/>
      <c r="AF369" s="37"/>
      <c r="AG369" s="37"/>
      <c r="AH369" s="37"/>
      <c r="AI369" s="37"/>
      <c r="AJ369" s="37"/>
      <c r="AK369" s="37"/>
      <c r="AL369" s="37"/>
      <c r="AM369" s="37"/>
      <c r="AN369" s="37"/>
      <c r="AO369" s="37"/>
      <c r="AP369" s="37"/>
      <c r="AQ369" s="37"/>
      <c r="AR369" s="37"/>
      <c r="AS369" s="37"/>
      <c r="AT369" s="37"/>
      <c r="AU369" s="37"/>
      <c r="AV369" s="37"/>
      <c r="AW369" s="37"/>
      <c r="AX369" s="37"/>
      <c r="AY369" s="37"/>
      <c r="AZ369" s="37"/>
    </row>
    <row r="370" spans="1:52" s="21" customFormat="1">
      <c r="A370" s="209"/>
      <c r="B370" s="86"/>
      <c r="C370" s="165"/>
      <c r="D370" s="86"/>
      <c r="E370" s="86"/>
      <c r="F370" s="166"/>
      <c r="G370" s="167"/>
      <c r="H370" s="167"/>
      <c r="I370" s="22"/>
      <c r="J370" s="92"/>
      <c r="K370" s="92"/>
      <c r="L370" s="92"/>
      <c r="N370" s="231"/>
      <c r="O370" s="217"/>
      <c r="P370" s="217"/>
      <c r="Q370" s="217"/>
      <c r="R370" s="17"/>
      <c r="S370" s="92"/>
      <c r="T370" s="92"/>
      <c r="U370" s="92"/>
      <c r="V370" s="92"/>
      <c r="W370" s="92"/>
      <c r="X370" s="92"/>
      <c r="Y370" s="92"/>
      <c r="Z370" s="92"/>
      <c r="AA370" s="92"/>
      <c r="AB370" s="92"/>
      <c r="AC370" s="92"/>
      <c r="AD370" s="92"/>
      <c r="AE370" s="37"/>
      <c r="AF370" s="37"/>
      <c r="AG370" s="37"/>
      <c r="AH370" s="37"/>
      <c r="AI370" s="37"/>
      <c r="AJ370" s="37"/>
      <c r="AK370" s="37"/>
      <c r="AL370" s="37"/>
      <c r="AM370" s="37"/>
      <c r="AN370" s="37"/>
      <c r="AO370" s="37"/>
      <c r="AP370" s="37"/>
      <c r="AQ370" s="37"/>
      <c r="AR370" s="37"/>
      <c r="AS370" s="37"/>
      <c r="AT370" s="37"/>
      <c r="AU370" s="37"/>
      <c r="AV370" s="37"/>
      <c r="AW370" s="37"/>
      <c r="AX370" s="37"/>
      <c r="AY370" s="37"/>
      <c r="AZ370" s="37"/>
    </row>
    <row r="371" spans="1:52" s="21" customFormat="1">
      <c r="A371" s="209"/>
      <c r="B371" s="86"/>
      <c r="C371" s="165"/>
      <c r="D371" s="86"/>
      <c r="E371" s="86"/>
      <c r="F371" s="166"/>
      <c r="G371" s="167"/>
      <c r="H371" s="167"/>
      <c r="I371" s="22"/>
      <c r="J371" s="92"/>
      <c r="K371" s="92"/>
      <c r="L371" s="92"/>
      <c r="N371" s="231"/>
      <c r="O371" s="217"/>
      <c r="P371" s="92"/>
      <c r="Q371" s="17"/>
      <c r="R371" s="217"/>
      <c r="S371" s="92"/>
      <c r="T371" s="92"/>
      <c r="U371" s="92"/>
      <c r="V371" s="92"/>
      <c r="W371" s="92"/>
      <c r="X371" s="92"/>
      <c r="Y371" s="92"/>
      <c r="Z371" s="92"/>
      <c r="AA371" s="92"/>
      <c r="AB371" s="92"/>
      <c r="AC371" s="92"/>
      <c r="AD371" s="92"/>
      <c r="AE371" s="37"/>
      <c r="AF371" s="37"/>
      <c r="AG371" s="37"/>
      <c r="AH371" s="37"/>
      <c r="AI371" s="37"/>
      <c r="AJ371" s="37"/>
      <c r="AK371" s="37"/>
      <c r="AL371" s="37"/>
      <c r="AM371" s="37"/>
      <c r="AN371" s="37"/>
      <c r="AO371" s="37"/>
      <c r="AP371" s="37"/>
      <c r="AQ371" s="37"/>
      <c r="AR371" s="37"/>
      <c r="AS371" s="37"/>
      <c r="AT371" s="37"/>
      <c r="AU371" s="37"/>
      <c r="AV371" s="37"/>
      <c r="AW371" s="37"/>
      <c r="AX371" s="37"/>
      <c r="AY371" s="37"/>
      <c r="AZ371" s="37"/>
    </row>
    <row r="372" spans="1:52" s="21" customFormat="1">
      <c r="A372" s="209"/>
      <c r="B372" s="86"/>
      <c r="C372" s="165"/>
      <c r="D372" s="86"/>
      <c r="E372" s="86"/>
      <c r="F372" s="166"/>
      <c r="G372" s="167"/>
      <c r="H372" s="167"/>
      <c r="I372" s="22"/>
      <c r="J372" s="92"/>
      <c r="K372" s="92"/>
      <c r="L372" s="92"/>
      <c r="N372" s="231"/>
      <c r="O372" s="92"/>
      <c r="P372" s="92"/>
      <c r="Q372" s="217"/>
      <c r="R372" s="17"/>
      <c r="S372" s="92"/>
      <c r="T372" s="92"/>
      <c r="U372" s="92"/>
      <c r="V372" s="92"/>
      <c r="W372" s="92"/>
      <c r="X372" s="92"/>
      <c r="Y372" s="92"/>
      <c r="Z372" s="92"/>
      <c r="AA372" s="92"/>
      <c r="AB372" s="92"/>
      <c r="AC372" s="92"/>
      <c r="AD372" s="92"/>
      <c r="AE372" s="37"/>
      <c r="AF372" s="37"/>
      <c r="AG372" s="37"/>
      <c r="AH372" s="37"/>
      <c r="AI372" s="37"/>
      <c r="AJ372" s="37"/>
      <c r="AK372" s="37"/>
      <c r="AL372" s="37"/>
      <c r="AM372" s="37"/>
      <c r="AN372" s="37"/>
      <c r="AO372" s="37"/>
      <c r="AP372" s="37"/>
      <c r="AQ372" s="37"/>
      <c r="AR372" s="37"/>
      <c r="AS372" s="37"/>
      <c r="AT372" s="37"/>
      <c r="AU372" s="37"/>
      <c r="AV372" s="37"/>
      <c r="AW372" s="37"/>
      <c r="AX372" s="37"/>
      <c r="AY372" s="37"/>
      <c r="AZ372" s="37"/>
    </row>
    <row r="373" spans="1:52" s="21" customFormat="1">
      <c r="A373" s="209"/>
      <c r="B373" s="86"/>
      <c r="C373" s="165"/>
      <c r="D373" s="86"/>
      <c r="E373" s="86"/>
      <c r="F373" s="166"/>
      <c r="G373" s="167"/>
      <c r="H373" s="167"/>
      <c r="I373" s="22"/>
      <c r="J373" s="92"/>
      <c r="K373" s="92"/>
      <c r="L373" s="92"/>
      <c r="M373" s="92"/>
      <c r="N373" s="231"/>
      <c r="O373" s="92"/>
      <c r="P373" s="92"/>
      <c r="Q373" s="17"/>
      <c r="R373" s="17"/>
      <c r="S373" s="92"/>
      <c r="T373" s="92"/>
      <c r="U373" s="92"/>
      <c r="V373" s="92"/>
      <c r="W373" s="92"/>
      <c r="X373" s="92"/>
      <c r="Y373" s="92"/>
      <c r="Z373" s="92"/>
      <c r="AA373" s="217"/>
      <c r="AB373" s="92"/>
      <c r="AC373" s="92"/>
      <c r="AD373" s="92"/>
      <c r="AE373" s="37"/>
      <c r="AF373" s="37"/>
      <c r="AG373" s="37"/>
      <c r="AH373" s="37"/>
      <c r="AI373" s="37"/>
      <c r="AJ373" s="37"/>
      <c r="AK373" s="37"/>
      <c r="AL373" s="37"/>
      <c r="AM373" s="37"/>
      <c r="AN373" s="37"/>
      <c r="AO373" s="37"/>
      <c r="AP373" s="37"/>
      <c r="AQ373" s="37"/>
      <c r="AR373" s="37"/>
      <c r="AS373" s="37"/>
      <c r="AT373" s="37"/>
      <c r="AU373" s="37"/>
      <c r="AV373" s="37"/>
      <c r="AW373" s="37"/>
      <c r="AX373" s="37"/>
      <c r="AY373" s="37"/>
      <c r="AZ373" s="37"/>
    </row>
    <row r="374" spans="1:52" s="21" customFormat="1">
      <c r="A374" s="209"/>
      <c r="B374" s="86"/>
      <c r="C374" s="165"/>
      <c r="D374" s="86"/>
      <c r="E374" s="86"/>
      <c r="F374" s="166"/>
      <c r="G374" s="167"/>
      <c r="H374" s="167"/>
      <c r="I374" s="22"/>
      <c r="J374" s="92"/>
      <c r="K374" s="92"/>
      <c r="L374" s="92"/>
      <c r="N374" s="231"/>
      <c r="O374" s="92"/>
      <c r="P374" s="92"/>
      <c r="Q374" s="17"/>
      <c r="R374" s="92"/>
      <c r="S374" s="92"/>
      <c r="T374" s="92"/>
      <c r="U374" s="92"/>
      <c r="V374" s="92"/>
      <c r="W374" s="92"/>
      <c r="X374" s="92"/>
      <c r="Y374" s="92"/>
      <c r="Z374" s="92"/>
      <c r="AA374" s="92"/>
      <c r="AB374" s="92"/>
      <c r="AC374" s="92"/>
      <c r="AD374" s="92"/>
      <c r="AE374" s="37"/>
      <c r="AF374" s="37"/>
      <c r="AG374" s="37"/>
      <c r="AH374" s="37"/>
      <c r="AI374" s="37"/>
      <c r="AJ374" s="37"/>
      <c r="AK374" s="37"/>
      <c r="AL374" s="37"/>
      <c r="AM374" s="37"/>
      <c r="AN374" s="37"/>
      <c r="AO374" s="37"/>
      <c r="AP374" s="37"/>
      <c r="AQ374" s="37"/>
      <c r="AR374" s="37"/>
      <c r="AS374" s="37"/>
      <c r="AT374" s="37"/>
      <c r="AU374" s="37"/>
      <c r="AV374" s="37"/>
      <c r="AW374" s="37"/>
      <c r="AX374" s="37"/>
      <c r="AY374" s="37"/>
      <c r="AZ374" s="37"/>
    </row>
    <row r="375" spans="1:52" s="21" customFormat="1">
      <c r="A375" s="209"/>
      <c r="B375" s="86"/>
      <c r="C375" s="204"/>
      <c r="D375" s="86"/>
      <c r="E375" s="86"/>
      <c r="F375" s="166"/>
      <c r="G375" s="167"/>
      <c r="H375" s="167"/>
      <c r="I375" s="22"/>
      <c r="J375" s="92"/>
      <c r="K375" s="92"/>
      <c r="L375" s="92"/>
      <c r="N375" s="231"/>
      <c r="O375" s="92"/>
      <c r="P375" s="92"/>
      <c r="Q375" s="17"/>
      <c r="R375" s="92"/>
      <c r="S375" s="92"/>
      <c r="T375" s="92"/>
      <c r="U375" s="92"/>
      <c r="V375" s="92"/>
      <c r="W375" s="92"/>
      <c r="X375" s="92"/>
      <c r="Y375" s="92"/>
      <c r="Z375" s="92"/>
      <c r="AA375" s="92"/>
      <c r="AB375" s="92"/>
      <c r="AC375" s="92"/>
      <c r="AD375" s="92"/>
      <c r="AE375" s="37"/>
      <c r="AF375" s="37"/>
      <c r="AG375" s="37"/>
      <c r="AH375" s="37"/>
      <c r="AI375" s="37"/>
      <c r="AJ375" s="37"/>
      <c r="AK375" s="37"/>
      <c r="AL375" s="37"/>
      <c r="AM375" s="37"/>
      <c r="AN375" s="37"/>
      <c r="AO375" s="37"/>
      <c r="AP375" s="37"/>
      <c r="AQ375" s="37"/>
      <c r="AR375" s="37"/>
      <c r="AS375" s="37"/>
      <c r="AT375" s="37"/>
      <c r="AU375" s="37"/>
      <c r="AV375" s="37"/>
      <c r="AW375" s="37"/>
      <c r="AX375" s="37"/>
      <c r="AY375" s="37"/>
      <c r="AZ375" s="37"/>
    </row>
    <row r="376" spans="1:52" s="21" customFormat="1">
      <c r="A376" s="209"/>
      <c r="B376" s="86"/>
      <c r="C376" s="204"/>
      <c r="D376" s="86"/>
      <c r="E376" s="86"/>
      <c r="F376" s="166"/>
      <c r="G376" s="167"/>
      <c r="H376" s="167"/>
      <c r="I376" s="22"/>
      <c r="J376" s="92"/>
      <c r="K376" s="92"/>
      <c r="L376" s="92"/>
      <c r="N376" s="231"/>
      <c r="O376" s="92"/>
      <c r="P376" s="92"/>
      <c r="Q376" s="17"/>
      <c r="R376" s="92"/>
      <c r="S376" s="92"/>
      <c r="T376" s="92"/>
      <c r="U376" s="92"/>
      <c r="V376" s="92"/>
      <c r="W376" s="92"/>
      <c r="X376" s="92"/>
      <c r="Y376" s="92"/>
      <c r="Z376" s="92"/>
      <c r="AA376" s="92"/>
      <c r="AB376" s="92"/>
      <c r="AC376" s="92"/>
      <c r="AD376" s="92"/>
      <c r="AE376" s="37"/>
      <c r="AF376" s="37"/>
      <c r="AG376" s="37"/>
      <c r="AH376" s="37"/>
      <c r="AI376" s="37"/>
      <c r="AJ376" s="37"/>
      <c r="AK376" s="37"/>
      <c r="AL376" s="37"/>
      <c r="AM376" s="37"/>
      <c r="AN376" s="37"/>
      <c r="AO376" s="37"/>
      <c r="AP376" s="37"/>
      <c r="AQ376" s="37"/>
      <c r="AR376" s="37"/>
      <c r="AS376" s="37"/>
      <c r="AT376" s="37"/>
      <c r="AU376" s="37"/>
      <c r="AV376" s="37"/>
      <c r="AW376" s="37"/>
      <c r="AX376" s="37"/>
      <c r="AY376" s="37"/>
      <c r="AZ376" s="37"/>
    </row>
    <row r="377" spans="1:52" s="21" customFormat="1">
      <c r="A377" s="209"/>
      <c r="B377" s="86"/>
      <c r="C377" s="204"/>
      <c r="D377" s="86"/>
      <c r="E377" s="86"/>
      <c r="F377" s="166"/>
      <c r="G377" s="167"/>
      <c r="H377" s="167"/>
      <c r="I377" s="22"/>
      <c r="J377" s="92"/>
      <c r="K377" s="92"/>
      <c r="L377" s="92"/>
      <c r="N377" s="231"/>
      <c r="O377" s="92"/>
      <c r="P377" s="92"/>
      <c r="Q377" s="92"/>
      <c r="R377" s="17"/>
      <c r="S377" s="92"/>
      <c r="T377" s="92"/>
      <c r="U377" s="92"/>
      <c r="V377" s="92"/>
      <c r="W377" s="92"/>
      <c r="X377" s="92"/>
      <c r="Y377" s="92"/>
      <c r="Z377" s="92"/>
      <c r="AA377" s="92"/>
      <c r="AB377" s="92"/>
      <c r="AC377" s="92"/>
      <c r="AD377" s="92"/>
      <c r="AE377" s="37"/>
      <c r="AF377" s="37"/>
      <c r="AG377" s="37"/>
      <c r="AH377" s="37"/>
      <c r="AI377" s="37"/>
      <c r="AJ377" s="37"/>
      <c r="AK377" s="37"/>
      <c r="AL377" s="37"/>
      <c r="AM377" s="37"/>
      <c r="AN377" s="37"/>
      <c r="AO377" s="37"/>
      <c r="AP377" s="37"/>
      <c r="AQ377" s="37"/>
      <c r="AR377" s="37"/>
      <c r="AS377" s="37"/>
      <c r="AT377" s="37"/>
      <c r="AU377" s="37"/>
      <c r="AV377" s="37"/>
      <c r="AW377" s="37"/>
      <c r="AX377" s="37"/>
      <c r="AY377" s="37"/>
      <c r="AZ377" s="37"/>
    </row>
    <row r="378" spans="1:52" s="21" customFormat="1">
      <c r="A378" s="209"/>
      <c r="B378" s="86"/>
      <c r="C378" s="165"/>
      <c r="D378" s="86"/>
      <c r="E378" s="86"/>
      <c r="F378" s="166"/>
      <c r="G378" s="167"/>
      <c r="H378" s="167"/>
      <c r="I378" s="22"/>
      <c r="J378" s="92"/>
      <c r="K378" s="92"/>
      <c r="L378" s="92"/>
      <c r="N378" s="231"/>
      <c r="O378" s="92"/>
      <c r="P378" s="92"/>
      <c r="Q378" s="92"/>
      <c r="R378" s="92"/>
      <c r="S378" s="92"/>
      <c r="T378" s="92"/>
      <c r="U378" s="92"/>
      <c r="V378" s="92"/>
      <c r="W378" s="92"/>
      <c r="X378" s="92"/>
      <c r="Y378" s="92"/>
      <c r="Z378" s="92"/>
      <c r="AA378" s="92"/>
      <c r="AB378" s="92"/>
      <c r="AC378" s="92"/>
      <c r="AD378" s="92"/>
      <c r="AE378" s="37"/>
      <c r="AF378" s="37"/>
      <c r="AG378" s="37"/>
      <c r="AH378" s="37"/>
      <c r="AI378" s="37"/>
      <c r="AJ378" s="37"/>
      <c r="AK378" s="37"/>
      <c r="AL378" s="37"/>
      <c r="AM378" s="37"/>
      <c r="AN378" s="37"/>
      <c r="AO378" s="37"/>
      <c r="AP378" s="37"/>
      <c r="AQ378" s="37"/>
      <c r="AR378" s="37"/>
      <c r="AS378" s="37"/>
      <c r="AT378" s="37"/>
      <c r="AU378" s="37"/>
      <c r="AV378" s="37"/>
      <c r="AW378" s="37"/>
      <c r="AX378" s="37"/>
      <c r="AY378" s="37"/>
      <c r="AZ378" s="37"/>
    </row>
    <row r="379" spans="1:52" s="21" customFormat="1">
      <c r="A379" s="209"/>
      <c r="B379" s="86"/>
      <c r="C379" s="165"/>
      <c r="D379" s="86"/>
      <c r="E379" s="86"/>
      <c r="F379" s="166"/>
      <c r="G379" s="167"/>
      <c r="H379" s="167"/>
      <c r="I379" s="22"/>
      <c r="J379" s="92"/>
      <c r="K379" s="92"/>
      <c r="L379" s="92"/>
      <c r="N379" s="231"/>
      <c r="O379" s="217"/>
      <c r="P379" s="92"/>
      <c r="R379" s="92"/>
      <c r="S379" s="92"/>
      <c r="T379" s="92"/>
      <c r="U379" s="92"/>
      <c r="V379" s="92"/>
      <c r="W379" s="92"/>
      <c r="X379" s="92"/>
      <c r="Y379" s="92"/>
      <c r="Z379" s="92"/>
      <c r="AA379" s="92"/>
      <c r="AB379" s="92"/>
      <c r="AC379" s="92"/>
      <c r="AD379" s="92"/>
      <c r="AE379" s="37"/>
      <c r="AF379" s="37"/>
      <c r="AG379" s="37"/>
      <c r="AH379" s="37"/>
      <c r="AI379" s="37"/>
      <c r="AJ379" s="37"/>
      <c r="AK379" s="37"/>
      <c r="AL379" s="37"/>
      <c r="AM379" s="37"/>
      <c r="AN379" s="37"/>
      <c r="AO379" s="37"/>
      <c r="AP379" s="37"/>
      <c r="AQ379" s="37"/>
      <c r="AR379" s="37"/>
      <c r="AS379" s="37"/>
      <c r="AT379" s="37"/>
      <c r="AU379" s="37"/>
      <c r="AV379" s="37"/>
      <c r="AW379" s="37"/>
      <c r="AX379" s="37"/>
      <c r="AY379" s="37"/>
      <c r="AZ379" s="37"/>
    </row>
    <row r="380" spans="1:52" s="21" customFormat="1">
      <c r="A380" s="209"/>
      <c r="B380" s="86"/>
      <c r="C380" s="165"/>
      <c r="D380" s="86"/>
      <c r="E380" s="86"/>
      <c r="F380" s="166"/>
      <c r="G380" s="167"/>
      <c r="H380" s="167"/>
      <c r="I380" s="22"/>
      <c r="J380" s="92"/>
      <c r="K380" s="92"/>
      <c r="L380" s="92"/>
      <c r="N380" s="231"/>
      <c r="O380" s="92"/>
      <c r="P380" s="92"/>
      <c r="Q380" s="92"/>
      <c r="R380" s="92"/>
      <c r="S380" s="92"/>
      <c r="T380" s="92"/>
      <c r="U380" s="92"/>
      <c r="V380" s="92"/>
      <c r="W380" s="92"/>
      <c r="X380" s="92"/>
      <c r="Y380" s="92"/>
      <c r="Z380" s="92"/>
      <c r="AA380" s="92"/>
      <c r="AB380" s="92"/>
      <c r="AC380" s="92"/>
      <c r="AD380" s="92"/>
      <c r="AE380" s="37"/>
      <c r="AF380" s="37"/>
      <c r="AG380" s="37"/>
      <c r="AH380" s="37"/>
      <c r="AI380" s="37"/>
      <c r="AJ380" s="37"/>
      <c r="AK380" s="37"/>
      <c r="AL380" s="37"/>
      <c r="AM380" s="37"/>
      <c r="AN380" s="37"/>
      <c r="AO380" s="37"/>
      <c r="AP380" s="37"/>
      <c r="AQ380" s="37"/>
      <c r="AR380" s="37"/>
      <c r="AS380" s="37"/>
      <c r="AT380" s="37"/>
      <c r="AU380" s="37"/>
      <c r="AV380" s="37"/>
      <c r="AW380" s="37"/>
      <c r="AX380" s="37"/>
      <c r="AY380" s="37"/>
      <c r="AZ380" s="37"/>
    </row>
    <row r="381" spans="1:52" s="21" customFormat="1">
      <c r="A381" s="209"/>
      <c r="B381" s="86"/>
      <c r="C381" s="165"/>
      <c r="D381" s="86"/>
      <c r="E381" s="86"/>
      <c r="F381" s="166"/>
      <c r="G381" s="167"/>
      <c r="H381" s="167"/>
      <c r="I381" s="22"/>
      <c r="J381" s="92"/>
      <c r="K381" s="92"/>
      <c r="L381" s="92"/>
      <c r="N381" s="231"/>
      <c r="O381" s="217"/>
      <c r="P381" s="92"/>
      <c r="Q381" s="92"/>
      <c r="R381" s="92"/>
      <c r="S381" s="92"/>
      <c r="T381" s="92"/>
      <c r="U381" s="92"/>
      <c r="V381" s="92"/>
      <c r="W381" s="92"/>
      <c r="X381" s="92"/>
      <c r="Y381" s="92"/>
      <c r="Z381" s="92"/>
      <c r="AA381" s="92"/>
      <c r="AB381" s="92"/>
      <c r="AC381" s="92"/>
      <c r="AD381" s="92"/>
      <c r="AE381" s="37"/>
      <c r="AF381" s="37"/>
      <c r="AG381" s="37"/>
      <c r="AH381" s="37"/>
      <c r="AI381" s="37"/>
      <c r="AJ381" s="37"/>
      <c r="AK381" s="37"/>
      <c r="AL381" s="37"/>
      <c r="AM381" s="37"/>
      <c r="AN381" s="37"/>
      <c r="AO381" s="37"/>
      <c r="AP381" s="37"/>
      <c r="AQ381" s="37"/>
      <c r="AR381" s="37"/>
      <c r="AS381" s="37"/>
      <c r="AT381" s="37"/>
      <c r="AU381" s="37"/>
      <c r="AV381" s="37"/>
      <c r="AW381" s="37"/>
      <c r="AX381" s="37"/>
      <c r="AY381" s="37"/>
      <c r="AZ381" s="37"/>
    </row>
    <row r="382" spans="1:52" s="21" customFormat="1">
      <c r="A382" s="209"/>
      <c r="B382" s="86"/>
      <c r="C382" s="165"/>
      <c r="D382" s="86"/>
      <c r="E382" s="86"/>
      <c r="F382" s="166"/>
      <c r="G382" s="167"/>
      <c r="H382" s="167"/>
      <c r="I382" s="22"/>
      <c r="J382" s="92"/>
      <c r="K382" s="92"/>
      <c r="L382" s="92"/>
      <c r="N382" s="231"/>
      <c r="O382" s="217"/>
      <c r="P382" s="217"/>
      <c r="Q382" s="217"/>
      <c r="R382" s="217"/>
      <c r="S382" s="92"/>
      <c r="T382" s="92"/>
      <c r="U382" s="92"/>
      <c r="V382" s="92"/>
      <c r="W382" s="92"/>
      <c r="X382" s="92"/>
      <c r="Y382" s="92"/>
      <c r="Z382" s="92"/>
      <c r="AA382" s="92"/>
      <c r="AB382" s="92"/>
      <c r="AC382" s="92"/>
      <c r="AD382" s="92"/>
      <c r="AE382" s="37"/>
      <c r="AF382" s="37"/>
      <c r="AG382" s="37"/>
      <c r="AH382" s="37"/>
      <c r="AI382" s="37"/>
      <c r="AJ382" s="37"/>
      <c r="AK382" s="37"/>
      <c r="AL382" s="37"/>
      <c r="AM382" s="37"/>
      <c r="AN382" s="37"/>
      <c r="AO382" s="37"/>
      <c r="AP382" s="37"/>
      <c r="AQ382" s="37"/>
      <c r="AR382" s="37"/>
      <c r="AS382" s="37"/>
      <c r="AT382" s="37"/>
      <c r="AU382" s="37"/>
      <c r="AV382" s="37"/>
      <c r="AW382" s="37"/>
      <c r="AX382" s="37"/>
      <c r="AY382" s="37"/>
      <c r="AZ382" s="37"/>
    </row>
    <row r="383" spans="1:52" s="21" customFormat="1">
      <c r="A383" s="209"/>
      <c r="B383" s="86"/>
      <c r="C383" s="165"/>
      <c r="D383" s="86"/>
      <c r="E383" s="86"/>
      <c r="F383" s="166"/>
      <c r="G383" s="167"/>
      <c r="H383" s="167"/>
      <c r="I383" s="22"/>
      <c r="J383" s="92"/>
      <c r="K383" s="92"/>
      <c r="L383" s="92"/>
      <c r="N383" s="231"/>
      <c r="O383" s="217"/>
      <c r="P383" s="92"/>
      <c r="Q383" s="92"/>
      <c r="R383" s="92"/>
      <c r="S383" s="92"/>
      <c r="T383" s="92"/>
      <c r="U383" s="92"/>
      <c r="V383" s="92"/>
      <c r="W383" s="92"/>
      <c r="X383" s="92"/>
      <c r="Y383" s="92"/>
      <c r="Z383" s="92"/>
      <c r="AA383" s="92"/>
      <c r="AB383" s="92"/>
      <c r="AC383" s="92"/>
      <c r="AD383" s="92"/>
      <c r="AE383" s="37"/>
      <c r="AF383" s="37"/>
      <c r="AG383" s="37"/>
      <c r="AH383" s="37"/>
      <c r="AI383" s="37"/>
      <c r="AJ383" s="37"/>
      <c r="AK383" s="37"/>
      <c r="AL383" s="37"/>
      <c r="AM383" s="37"/>
      <c r="AN383" s="37"/>
      <c r="AO383" s="37"/>
      <c r="AP383" s="37"/>
      <c r="AQ383" s="37"/>
      <c r="AR383" s="37"/>
      <c r="AS383" s="37"/>
      <c r="AT383" s="37"/>
      <c r="AU383" s="37"/>
      <c r="AV383" s="37"/>
      <c r="AW383" s="37"/>
      <c r="AX383" s="37"/>
      <c r="AY383" s="37"/>
      <c r="AZ383" s="37"/>
    </row>
    <row r="384" spans="1:52" s="21" customFormat="1">
      <c r="A384" s="209"/>
      <c r="B384" s="86"/>
      <c r="C384" s="165"/>
      <c r="D384" s="86"/>
      <c r="E384" s="86"/>
      <c r="F384" s="166"/>
      <c r="G384" s="167"/>
      <c r="H384" s="167"/>
      <c r="I384" s="22"/>
      <c r="J384" s="92"/>
      <c r="K384" s="92"/>
      <c r="L384" s="92"/>
      <c r="N384" s="231"/>
      <c r="O384" s="92"/>
      <c r="P384" s="92"/>
      <c r="Q384" s="92"/>
      <c r="R384" s="92"/>
      <c r="S384" s="92"/>
      <c r="T384" s="92"/>
      <c r="U384" s="92"/>
      <c r="V384" s="92"/>
      <c r="W384" s="92"/>
      <c r="X384" s="92"/>
      <c r="Y384" s="92"/>
      <c r="Z384" s="92"/>
      <c r="AA384" s="92"/>
      <c r="AB384" s="92"/>
      <c r="AC384" s="92"/>
      <c r="AD384" s="92"/>
      <c r="AE384" s="37"/>
      <c r="AF384" s="37"/>
      <c r="AG384" s="37"/>
      <c r="AH384" s="37"/>
      <c r="AI384" s="37"/>
      <c r="AJ384" s="37"/>
      <c r="AK384" s="37"/>
      <c r="AL384" s="37"/>
      <c r="AM384" s="37"/>
      <c r="AN384" s="37"/>
      <c r="AO384" s="37"/>
      <c r="AP384" s="37"/>
      <c r="AQ384" s="37"/>
      <c r="AR384" s="37"/>
      <c r="AS384" s="37"/>
      <c r="AT384" s="37"/>
      <c r="AU384" s="37"/>
      <c r="AV384" s="37"/>
      <c r="AW384" s="37"/>
      <c r="AX384" s="37"/>
      <c r="AY384" s="37"/>
      <c r="AZ384" s="37"/>
    </row>
    <row r="385" spans="1:52" s="21" customFormat="1">
      <c r="A385" s="209"/>
      <c r="B385" s="86"/>
      <c r="C385" s="165"/>
      <c r="D385" s="86"/>
      <c r="E385" s="86"/>
      <c r="F385" s="166"/>
      <c r="G385" s="167"/>
      <c r="H385" s="167"/>
      <c r="I385" s="22"/>
      <c r="J385" s="92"/>
      <c r="K385" s="92"/>
      <c r="L385" s="92"/>
      <c r="N385" s="231"/>
      <c r="O385" s="92"/>
      <c r="P385" s="92"/>
      <c r="Q385" s="92"/>
      <c r="R385" s="92"/>
      <c r="S385" s="92"/>
      <c r="T385" s="92"/>
      <c r="U385" s="92"/>
      <c r="V385" s="92"/>
      <c r="W385" s="92"/>
      <c r="X385" s="92"/>
      <c r="Y385" s="92"/>
      <c r="Z385" s="92"/>
      <c r="AA385" s="92"/>
      <c r="AB385" s="92"/>
      <c r="AC385" s="92"/>
      <c r="AD385" s="92"/>
      <c r="AE385" s="37"/>
      <c r="AF385" s="37"/>
      <c r="AG385" s="37"/>
      <c r="AH385" s="37"/>
      <c r="AI385" s="37"/>
      <c r="AJ385" s="37"/>
      <c r="AK385" s="37"/>
      <c r="AL385" s="37"/>
      <c r="AM385" s="37"/>
      <c r="AN385" s="37"/>
      <c r="AO385" s="37"/>
      <c r="AP385" s="37"/>
      <c r="AQ385" s="37"/>
      <c r="AR385" s="37"/>
      <c r="AS385" s="37"/>
      <c r="AT385" s="37"/>
      <c r="AU385" s="37"/>
      <c r="AV385" s="37"/>
      <c r="AW385" s="37"/>
      <c r="AX385" s="37"/>
      <c r="AY385" s="37"/>
      <c r="AZ385" s="37"/>
    </row>
    <row r="386" spans="1:52" s="21" customFormat="1">
      <c r="A386" s="209"/>
      <c r="B386" s="86"/>
      <c r="C386" s="165"/>
      <c r="D386" s="86"/>
      <c r="E386" s="86"/>
      <c r="F386" s="166"/>
      <c r="G386" s="167"/>
      <c r="H386" s="167"/>
      <c r="I386" s="22"/>
      <c r="J386" s="92"/>
      <c r="K386" s="92"/>
      <c r="L386" s="92"/>
      <c r="N386" s="231"/>
      <c r="O386" s="92"/>
      <c r="P386" s="92"/>
      <c r="Q386" s="92"/>
      <c r="R386" s="92"/>
      <c r="S386" s="92"/>
      <c r="T386" s="92"/>
      <c r="U386" s="92"/>
      <c r="V386" s="92"/>
      <c r="W386" s="92"/>
      <c r="X386" s="92"/>
      <c r="Y386" s="92"/>
      <c r="Z386" s="92"/>
      <c r="AA386" s="92"/>
      <c r="AB386" s="92"/>
      <c r="AC386" s="92"/>
      <c r="AD386" s="92"/>
      <c r="AE386" s="37"/>
      <c r="AF386" s="37"/>
      <c r="AG386" s="37"/>
      <c r="AH386" s="37"/>
      <c r="AI386" s="37"/>
      <c r="AJ386" s="37"/>
      <c r="AK386" s="37"/>
      <c r="AL386" s="37"/>
      <c r="AM386" s="37"/>
      <c r="AN386" s="37"/>
      <c r="AO386" s="37"/>
      <c r="AP386" s="37"/>
      <c r="AQ386" s="37"/>
      <c r="AR386" s="37"/>
      <c r="AS386" s="37"/>
      <c r="AT386" s="37"/>
      <c r="AU386" s="37"/>
      <c r="AV386" s="37"/>
      <c r="AW386" s="37"/>
      <c r="AX386" s="37"/>
      <c r="AY386" s="37"/>
      <c r="AZ386" s="37"/>
    </row>
    <row r="387" spans="1:52" s="21" customFormat="1">
      <c r="A387" s="209"/>
      <c r="B387" s="86"/>
      <c r="C387" s="165"/>
      <c r="D387" s="86"/>
      <c r="E387" s="86"/>
      <c r="F387" s="166"/>
      <c r="G387" s="167"/>
      <c r="H387" s="167"/>
      <c r="I387" s="22"/>
      <c r="J387" s="294"/>
      <c r="K387" s="294"/>
      <c r="N387" s="231"/>
      <c r="O387" s="92"/>
      <c r="P387" s="92"/>
      <c r="Q387" s="217"/>
      <c r="V387" s="92"/>
      <c r="W387" s="92"/>
      <c r="X387" s="92"/>
      <c r="Y387" s="92"/>
      <c r="Z387" s="92"/>
      <c r="AA387" s="92"/>
      <c r="AB387" s="17"/>
      <c r="AC387" s="17"/>
      <c r="AD387" s="17"/>
      <c r="AE387" s="37"/>
      <c r="AF387" s="37"/>
      <c r="AG387" s="37"/>
      <c r="AH387" s="37"/>
      <c r="AI387" s="37"/>
      <c r="AJ387" s="37"/>
      <c r="AK387" s="37"/>
      <c r="AL387" s="37"/>
      <c r="AM387" s="37"/>
      <c r="AN387" s="37"/>
      <c r="AO387" s="37"/>
      <c r="AP387" s="37"/>
      <c r="AQ387" s="37"/>
      <c r="AR387" s="37"/>
      <c r="AS387" s="37"/>
      <c r="AT387" s="37"/>
      <c r="AU387" s="37"/>
      <c r="AV387" s="37"/>
      <c r="AW387" s="37"/>
      <c r="AX387" s="37"/>
      <c r="AY387" s="37"/>
      <c r="AZ387" s="37"/>
    </row>
    <row r="388" spans="1:52" s="21" customFormat="1">
      <c r="A388" s="209"/>
      <c r="B388" s="86"/>
      <c r="C388" s="165"/>
      <c r="D388" s="86"/>
      <c r="E388" s="86"/>
      <c r="F388" s="166"/>
      <c r="G388" s="167"/>
      <c r="H388" s="167"/>
      <c r="I388" s="22"/>
      <c r="J388" s="294"/>
      <c r="K388" s="294"/>
      <c r="N388" s="231"/>
      <c r="O388" s="92"/>
      <c r="P388" s="92"/>
      <c r="Q388" s="92"/>
      <c r="V388" s="92"/>
      <c r="W388" s="92"/>
      <c r="X388" s="92"/>
      <c r="Y388" s="92"/>
      <c r="Z388" s="92"/>
      <c r="AA388" s="217"/>
      <c r="AB388" s="17"/>
      <c r="AC388" s="17"/>
      <c r="AD388" s="17"/>
      <c r="AE388" s="37"/>
      <c r="AF388" s="37"/>
      <c r="AG388" s="37"/>
      <c r="AH388" s="37"/>
      <c r="AI388" s="37"/>
      <c r="AJ388" s="37"/>
      <c r="AK388" s="37"/>
      <c r="AL388" s="37"/>
      <c r="AM388" s="37"/>
      <c r="AN388" s="37"/>
      <c r="AO388" s="37"/>
      <c r="AP388" s="37"/>
      <c r="AQ388" s="37"/>
      <c r="AR388" s="37"/>
      <c r="AS388" s="37"/>
      <c r="AT388" s="37"/>
      <c r="AU388" s="37"/>
      <c r="AV388" s="37"/>
      <c r="AW388" s="37"/>
      <c r="AX388" s="37"/>
      <c r="AY388" s="37"/>
      <c r="AZ388" s="37"/>
    </row>
    <row r="389" spans="1:52" s="21" customFormat="1">
      <c r="A389" s="209"/>
      <c r="B389" s="86"/>
      <c r="C389" s="165"/>
      <c r="D389" s="86"/>
      <c r="E389" s="86"/>
      <c r="F389" s="166"/>
      <c r="G389" s="167"/>
      <c r="H389" s="167"/>
      <c r="I389" s="22"/>
      <c r="J389" s="92"/>
      <c r="K389" s="92"/>
      <c r="N389" s="231"/>
      <c r="O389" s="92"/>
      <c r="P389" s="92"/>
      <c r="Q389" s="92"/>
      <c r="V389" s="92"/>
      <c r="W389" s="92"/>
      <c r="X389" s="92"/>
      <c r="Y389" s="92"/>
      <c r="Z389" s="92"/>
      <c r="AA389" s="92"/>
      <c r="AB389" s="17"/>
      <c r="AC389" s="17"/>
      <c r="AD389" s="17"/>
      <c r="AE389" s="37"/>
      <c r="AF389" s="37"/>
      <c r="AG389" s="37"/>
      <c r="AH389" s="37"/>
      <c r="AI389" s="37"/>
      <c r="AJ389" s="37"/>
      <c r="AK389" s="37"/>
      <c r="AL389" s="37"/>
      <c r="AM389" s="37"/>
      <c r="AN389" s="37"/>
      <c r="AO389" s="37"/>
      <c r="AP389" s="37"/>
      <c r="AQ389" s="37"/>
      <c r="AR389" s="37"/>
      <c r="AS389" s="37"/>
      <c r="AT389" s="37"/>
      <c r="AU389" s="37"/>
      <c r="AV389" s="37"/>
      <c r="AW389" s="37"/>
      <c r="AX389" s="37"/>
      <c r="AY389" s="37"/>
      <c r="AZ389" s="37"/>
    </row>
    <row r="390" spans="1:52" s="21" customFormat="1">
      <c r="A390" s="209"/>
      <c r="B390" s="86"/>
      <c r="C390" s="204"/>
      <c r="D390" s="86"/>
      <c r="E390" s="86"/>
      <c r="F390" s="166"/>
      <c r="G390" s="167"/>
      <c r="H390" s="167"/>
      <c r="I390" s="22"/>
      <c r="J390" s="92"/>
      <c r="K390" s="92"/>
      <c r="N390" s="231"/>
      <c r="O390" s="92"/>
      <c r="P390" s="92"/>
      <c r="Q390" s="92"/>
      <c r="R390" s="17"/>
      <c r="V390" s="92"/>
      <c r="W390" s="92"/>
      <c r="X390" s="92"/>
      <c r="Y390" s="92"/>
      <c r="Z390" s="92"/>
      <c r="AA390" s="92"/>
      <c r="AB390" s="17"/>
      <c r="AC390" s="17"/>
      <c r="AD390" s="17"/>
      <c r="AE390" s="37"/>
      <c r="AF390" s="37"/>
      <c r="AG390" s="37"/>
      <c r="AH390" s="37"/>
      <c r="AI390" s="37"/>
      <c r="AJ390" s="37"/>
      <c r="AK390" s="37"/>
      <c r="AL390" s="37"/>
      <c r="AM390" s="37"/>
      <c r="AN390" s="37"/>
      <c r="AO390" s="37"/>
      <c r="AP390" s="37"/>
      <c r="AQ390" s="37"/>
      <c r="AR390" s="37"/>
      <c r="AS390" s="37"/>
      <c r="AT390" s="37"/>
      <c r="AU390" s="37"/>
      <c r="AV390" s="37"/>
      <c r="AW390" s="37"/>
      <c r="AX390" s="37"/>
      <c r="AY390" s="37"/>
      <c r="AZ390" s="37"/>
    </row>
    <row r="391" spans="1:52" s="21" customFormat="1">
      <c r="A391" s="209"/>
      <c r="B391" s="86"/>
      <c r="C391" s="204"/>
      <c r="D391" s="86"/>
      <c r="E391" s="86"/>
      <c r="F391" s="166"/>
      <c r="G391" s="167"/>
      <c r="H391" s="167"/>
      <c r="I391" s="22"/>
      <c r="J391" s="92"/>
      <c r="K391" s="92"/>
      <c r="N391" s="231"/>
      <c r="O391" s="92"/>
      <c r="P391" s="92"/>
      <c r="Q391" s="92"/>
      <c r="R391" s="17"/>
      <c r="V391" s="92"/>
      <c r="W391" s="92"/>
      <c r="X391" s="92"/>
      <c r="AE391" s="37"/>
      <c r="AF391" s="37"/>
      <c r="AG391" s="37"/>
      <c r="AH391" s="37"/>
      <c r="AI391" s="37"/>
      <c r="AJ391" s="37"/>
      <c r="AK391" s="37"/>
      <c r="AL391" s="37"/>
      <c r="AM391" s="37"/>
      <c r="AN391" s="37"/>
      <c r="AO391" s="37"/>
      <c r="AP391" s="37"/>
      <c r="AQ391" s="37"/>
      <c r="AR391" s="37"/>
      <c r="AS391" s="37"/>
      <c r="AT391" s="37"/>
      <c r="AU391" s="37"/>
      <c r="AV391" s="37"/>
      <c r="AW391" s="37"/>
      <c r="AX391" s="37"/>
      <c r="AY391" s="37"/>
      <c r="AZ391" s="37"/>
    </row>
    <row r="392" spans="1:52" s="21" customFormat="1">
      <c r="A392" s="209"/>
      <c r="B392" s="86"/>
      <c r="C392" s="165"/>
      <c r="D392" s="86"/>
      <c r="E392" s="86"/>
      <c r="F392" s="166"/>
      <c r="G392" s="167"/>
      <c r="H392" s="167"/>
      <c r="I392" s="22"/>
      <c r="J392" s="92"/>
      <c r="K392" s="92"/>
      <c r="N392" s="231"/>
      <c r="O392" s="92"/>
      <c r="P392" s="92"/>
      <c r="Q392" s="92"/>
      <c r="V392" s="92"/>
      <c r="W392" s="92"/>
      <c r="X392" s="92"/>
      <c r="Y392" s="92"/>
      <c r="Z392" s="92"/>
      <c r="AA392" s="92"/>
      <c r="AE392" s="37"/>
      <c r="AF392" s="37"/>
      <c r="AG392" s="37"/>
      <c r="AH392" s="37"/>
      <c r="AI392" s="37"/>
      <c r="AJ392" s="37"/>
      <c r="AK392" s="37"/>
      <c r="AL392" s="37"/>
      <c r="AM392" s="37"/>
      <c r="AN392" s="37"/>
      <c r="AO392" s="37"/>
      <c r="AP392" s="37"/>
      <c r="AQ392" s="37"/>
      <c r="AR392" s="37"/>
      <c r="AS392" s="37"/>
      <c r="AT392" s="37"/>
      <c r="AU392" s="37"/>
      <c r="AV392" s="37"/>
      <c r="AW392" s="37"/>
      <c r="AX392" s="37"/>
      <c r="AY392" s="37"/>
      <c r="AZ392" s="37"/>
    </row>
    <row r="393" spans="1:52" s="21" customFormat="1">
      <c r="A393" s="209"/>
      <c r="B393" s="86"/>
      <c r="C393" s="204"/>
      <c r="D393" s="86"/>
      <c r="E393" s="86"/>
      <c r="F393" s="166"/>
      <c r="G393" s="167"/>
      <c r="H393" s="167"/>
      <c r="I393" s="22"/>
      <c r="J393" s="92"/>
      <c r="K393" s="92"/>
      <c r="N393" s="231"/>
      <c r="O393" s="92"/>
      <c r="P393" s="92"/>
      <c r="Q393" s="92"/>
      <c r="R393" s="17"/>
      <c r="S393" s="92"/>
      <c r="T393" s="92"/>
      <c r="U393" s="92"/>
      <c r="V393" s="92"/>
      <c r="W393" s="92"/>
      <c r="X393" s="92"/>
      <c r="Y393" s="92"/>
      <c r="Z393" s="92"/>
      <c r="AA393" s="92"/>
      <c r="AE393" s="37"/>
      <c r="AF393" s="37"/>
      <c r="AG393" s="37"/>
      <c r="AH393" s="37"/>
      <c r="AI393" s="37"/>
      <c r="AJ393" s="37"/>
      <c r="AK393" s="37"/>
      <c r="AL393" s="37"/>
      <c r="AM393" s="37"/>
      <c r="AN393" s="37"/>
      <c r="AO393" s="37"/>
      <c r="AP393" s="37"/>
      <c r="AQ393" s="37"/>
      <c r="AR393" s="37"/>
      <c r="AS393" s="37"/>
      <c r="AT393" s="37"/>
      <c r="AU393" s="37"/>
      <c r="AV393" s="37"/>
      <c r="AW393" s="37"/>
      <c r="AX393" s="37"/>
      <c r="AY393" s="37"/>
      <c r="AZ393" s="37"/>
    </row>
    <row r="394" spans="1:52" s="21" customFormat="1">
      <c r="A394" s="209"/>
      <c r="B394" s="86"/>
      <c r="C394" s="165"/>
      <c r="D394" s="86"/>
      <c r="E394" s="86"/>
      <c r="F394" s="166"/>
      <c r="G394" s="167"/>
      <c r="H394" s="167"/>
      <c r="I394" s="22"/>
      <c r="J394" s="92"/>
      <c r="K394" s="92"/>
      <c r="N394" s="231"/>
      <c r="O394" s="92"/>
      <c r="P394" s="92"/>
      <c r="Q394" s="92"/>
      <c r="R394" s="17"/>
      <c r="S394" s="92"/>
      <c r="T394" s="92"/>
      <c r="U394" s="92"/>
      <c r="V394" s="92"/>
      <c r="W394" s="92"/>
      <c r="X394" s="92"/>
      <c r="AB394" s="17"/>
      <c r="AC394" s="17"/>
      <c r="AE394" s="37"/>
      <c r="AF394" s="37"/>
      <c r="AG394" s="37"/>
      <c r="AH394" s="37"/>
      <c r="AI394" s="37"/>
      <c r="AJ394" s="37"/>
      <c r="AK394" s="37"/>
      <c r="AL394" s="37"/>
      <c r="AM394" s="37"/>
      <c r="AN394" s="37"/>
      <c r="AO394" s="37"/>
      <c r="AP394" s="37"/>
      <c r="AQ394" s="37"/>
      <c r="AR394" s="37"/>
      <c r="AS394" s="37"/>
      <c r="AT394" s="37"/>
      <c r="AU394" s="37"/>
      <c r="AV394" s="37"/>
      <c r="AW394" s="37"/>
      <c r="AX394" s="37"/>
      <c r="AY394" s="37"/>
      <c r="AZ394" s="37"/>
    </row>
    <row r="395" spans="1:52" s="21" customFormat="1">
      <c r="A395" s="209"/>
      <c r="B395" s="86"/>
      <c r="C395" s="165"/>
      <c r="D395" s="86"/>
      <c r="E395" s="86"/>
      <c r="F395" s="166"/>
      <c r="G395" s="167"/>
      <c r="H395" s="167"/>
      <c r="I395" s="22"/>
      <c r="J395" s="92"/>
      <c r="K395" s="92"/>
      <c r="N395" s="231"/>
      <c r="O395" s="92"/>
      <c r="P395" s="92"/>
      <c r="Q395" s="92"/>
      <c r="R395" s="17"/>
      <c r="S395" s="92"/>
      <c r="T395" s="92"/>
      <c r="U395" s="92"/>
      <c r="V395" s="92"/>
      <c r="W395" s="92"/>
      <c r="X395" s="92"/>
      <c r="Y395" s="92"/>
      <c r="Z395" s="92"/>
      <c r="AA395" s="92"/>
      <c r="AB395" s="17"/>
      <c r="AC395" s="17"/>
      <c r="AD395" s="17"/>
      <c r="AE395" s="37"/>
      <c r="AF395" s="37"/>
      <c r="AG395" s="37"/>
      <c r="AH395" s="37"/>
      <c r="AI395" s="37"/>
      <c r="AJ395" s="37"/>
      <c r="AK395" s="37"/>
      <c r="AL395" s="37"/>
      <c r="AM395" s="37"/>
      <c r="AN395" s="37"/>
      <c r="AO395" s="37"/>
      <c r="AP395" s="37"/>
      <c r="AQ395" s="37"/>
      <c r="AR395" s="37"/>
      <c r="AS395" s="37"/>
      <c r="AT395" s="37"/>
      <c r="AU395" s="37"/>
      <c r="AV395" s="37"/>
      <c r="AW395" s="37"/>
      <c r="AX395" s="37"/>
      <c r="AY395" s="37"/>
      <c r="AZ395" s="37"/>
    </row>
    <row r="396" spans="1:52" s="21" customFormat="1">
      <c r="A396" s="209"/>
      <c r="B396" s="86"/>
      <c r="C396" s="165"/>
      <c r="D396" s="86"/>
      <c r="E396" s="86"/>
      <c r="F396" s="166"/>
      <c r="G396" s="167"/>
      <c r="H396" s="167"/>
      <c r="I396" s="22"/>
      <c r="J396" s="92"/>
      <c r="K396" s="92"/>
      <c r="N396" s="231"/>
      <c r="O396" s="92"/>
      <c r="P396" s="92"/>
      <c r="Q396" s="92"/>
      <c r="R396" s="17"/>
      <c r="S396" s="92"/>
      <c r="T396" s="92"/>
      <c r="U396" s="92"/>
      <c r="V396" s="92"/>
      <c r="W396" s="92"/>
      <c r="X396" s="92"/>
      <c r="Y396" s="92"/>
      <c r="Z396" s="92"/>
      <c r="AA396" s="92"/>
      <c r="AB396" s="17"/>
      <c r="AC396" s="17"/>
      <c r="AD396" s="17"/>
      <c r="AE396" s="37"/>
      <c r="AF396" s="37"/>
      <c r="AG396" s="37"/>
      <c r="AH396" s="37"/>
      <c r="AI396" s="37"/>
      <c r="AJ396" s="37"/>
      <c r="AK396" s="37"/>
      <c r="AL396" s="37"/>
      <c r="AM396" s="37"/>
      <c r="AN396" s="37"/>
      <c r="AO396" s="37"/>
      <c r="AP396" s="37"/>
      <c r="AQ396" s="37"/>
      <c r="AR396" s="37"/>
      <c r="AS396" s="37"/>
      <c r="AT396" s="37"/>
      <c r="AU396" s="37"/>
      <c r="AV396" s="37"/>
      <c r="AW396" s="37"/>
      <c r="AX396" s="37"/>
      <c r="AY396" s="37"/>
      <c r="AZ396" s="37"/>
    </row>
    <row r="397" spans="1:52" s="21" customFormat="1">
      <c r="A397" s="209"/>
      <c r="B397" s="86"/>
      <c r="C397" s="165"/>
      <c r="D397" s="86"/>
      <c r="E397" s="86"/>
      <c r="F397" s="166"/>
      <c r="G397" s="167"/>
      <c r="H397" s="167"/>
      <c r="I397" s="22"/>
      <c r="J397" s="92"/>
      <c r="K397" s="92"/>
      <c r="N397" s="231"/>
      <c r="O397" s="92"/>
      <c r="P397" s="92"/>
      <c r="Q397" s="92"/>
      <c r="R397" s="17"/>
      <c r="S397" s="92"/>
      <c r="T397" s="92"/>
      <c r="U397" s="92"/>
      <c r="V397" s="92"/>
      <c r="W397" s="92"/>
      <c r="X397" s="92"/>
      <c r="Y397" s="92"/>
      <c r="Z397" s="92"/>
      <c r="AA397" s="92"/>
      <c r="AB397" s="17"/>
      <c r="AC397" s="17"/>
      <c r="AD397" s="17"/>
      <c r="AE397" s="37"/>
      <c r="AF397" s="37"/>
      <c r="AG397" s="37"/>
      <c r="AH397" s="37"/>
      <c r="AI397" s="37"/>
      <c r="AJ397" s="37"/>
      <c r="AK397" s="37"/>
      <c r="AL397" s="37"/>
      <c r="AM397" s="37"/>
      <c r="AN397" s="37"/>
      <c r="AO397" s="37"/>
      <c r="AP397" s="37"/>
      <c r="AQ397" s="37"/>
      <c r="AR397" s="37"/>
      <c r="AS397" s="37"/>
      <c r="AT397" s="37"/>
      <c r="AU397" s="37"/>
      <c r="AV397" s="37"/>
      <c r="AW397" s="37"/>
      <c r="AX397" s="37"/>
      <c r="AY397" s="37"/>
      <c r="AZ397" s="37"/>
    </row>
    <row r="398" spans="1:52" s="21" customFormat="1">
      <c r="A398" s="209"/>
      <c r="B398" s="86"/>
      <c r="C398" s="165"/>
      <c r="D398" s="86"/>
      <c r="E398" s="86"/>
      <c r="F398" s="166"/>
      <c r="G398" s="167"/>
      <c r="H398" s="167"/>
      <c r="I398" s="22"/>
      <c r="J398" s="92"/>
      <c r="K398" s="92"/>
      <c r="L398" s="92"/>
      <c r="N398" s="231"/>
      <c r="O398" s="92"/>
      <c r="P398" s="92"/>
      <c r="Q398" s="92"/>
      <c r="R398" s="17"/>
      <c r="S398" s="92"/>
      <c r="T398" s="92"/>
      <c r="U398" s="92"/>
      <c r="V398" s="92"/>
      <c r="W398" s="92"/>
      <c r="X398" s="92"/>
      <c r="Y398" s="92"/>
      <c r="Z398" s="92"/>
      <c r="AA398" s="92"/>
      <c r="AE398" s="37"/>
      <c r="AF398" s="37"/>
      <c r="AG398" s="37"/>
      <c r="AH398" s="37"/>
      <c r="AI398" s="37"/>
      <c r="AJ398" s="37"/>
      <c r="AK398" s="37"/>
      <c r="AL398" s="37"/>
      <c r="AM398" s="37"/>
      <c r="AN398" s="37"/>
      <c r="AO398" s="37"/>
      <c r="AP398" s="37"/>
      <c r="AQ398" s="37"/>
      <c r="AR398" s="37"/>
      <c r="AS398" s="37"/>
      <c r="AT398" s="37"/>
      <c r="AU398" s="37"/>
      <c r="AV398" s="37"/>
      <c r="AW398" s="37"/>
      <c r="AX398" s="37"/>
      <c r="AY398" s="37"/>
      <c r="AZ398" s="37"/>
    </row>
    <row r="399" spans="1:52" s="21" customFormat="1">
      <c r="A399" s="209"/>
      <c r="B399" s="86"/>
      <c r="C399" s="165"/>
      <c r="D399" s="86"/>
      <c r="E399" s="86"/>
      <c r="F399" s="166"/>
      <c r="G399" s="167"/>
      <c r="H399" s="167"/>
      <c r="I399" s="22"/>
      <c r="J399" s="92"/>
      <c r="K399" s="92"/>
      <c r="N399" s="231"/>
      <c r="O399" s="92"/>
      <c r="P399" s="92"/>
      <c r="Q399" s="92"/>
      <c r="R399" s="17"/>
      <c r="S399" s="92"/>
      <c r="T399" s="92"/>
      <c r="U399" s="92"/>
      <c r="V399" s="92"/>
      <c r="W399" s="92"/>
      <c r="X399" s="92"/>
      <c r="Y399" s="92"/>
      <c r="Z399" s="92"/>
      <c r="AA399" s="92"/>
      <c r="AE399" s="37"/>
      <c r="AF399" s="37"/>
      <c r="AG399" s="37"/>
      <c r="AH399" s="37"/>
      <c r="AI399" s="37"/>
      <c r="AJ399" s="37"/>
      <c r="AK399" s="37"/>
      <c r="AL399" s="37"/>
      <c r="AM399" s="37"/>
      <c r="AN399" s="37"/>
      <c r="AO399" s="37"/>
      <c r="AP399" s="37"/>
      <c r="AQ399" s="37"/>
      <c r="AR399" s="37"/>
      <c r="AS399" s="37"/>
      <c r="AT399" s="37"/>
      <c r="AU399" s="37"/>
      <c r="AV399" s="37"/>
      <c r="AW399" s="37"/>
      <c r="AX399" s="37"/>
      <c r="AY399" s="37"/>
      <c r="AZ399" s="37"/>
    </row>
    <row r="400" spans="1:52" s="21" customFormat="1">
      <c r="A400" s="209"/>
      <c r="B400" s="86"/>
      <c r="C400" s="165"/>
      <c r="D400" s="86"/>
      <c r="E400" s="86"/>
      <c r="F400" s="166"/>
      <c r="G400" s="167"/>
      <c r="H400" s="167"/>
      <c r="I400" s="22"/>
      <c r="J400" s="92"/>
      <c r="K400" s="92"/>
      <c r="N400" s="231"/>
      <c r="O400" s="92"/>
      <c r="P400" s="92"/>
      <c r="Q400" s="92"/>
      <c r="R400" s="17"/>
      <c r="S400" s="92"/>
      <c r="T400" s="92"/>
      <c r="U400" s="92"/>
      <c r="V400" s="92"/>
      <c r="W400" s="92"/>
      <c r="X400" s="92"/>
      <c r="Y400" s="92"/>
      <c r="Z400" s="92"/>
      <c r="AA400" s="92"/>
      <c r="AE400" s="37"/>
      <c r="AF400" s="37"/>
      <c r="AG400" s="37"/>
      <c r="AH400" s="37"/>
      <c r="AI400" s="37"/>
      <c r="AJ400" s="37"/>
      <c r="AK400" s="37"/>
      <c r="AL400" s="37"/>
      <c r="AM400" s="37"/>
      <c r="AN400" s="37"/>
      <c r="AO400" s="37"/>
      <c r="AP400" s="37"/>
      <c r="AQ400" s="37"/>
      <c r="AR400" s="37"/>
      <c r="AS400" s="37"/>
      <c r="AT400" s="37"/>
      <c r="AU400" s="37"/>
      <c r="AV400" s="37"/>
      <c r="AW400" s="37"/>
      <c r="AX400" s="37"/>
      <c r="AY400" s="37"/>
      <c r="AZ400" s="37"/>
    </row>
    <row r="401" spans="1:52" s="21" customFormat="1">
      <c r="A401" s="209"/>
      <c r="B401" s="86"/>
      <c r="C401" s="165"/>
      <c r="D401" s="86"/>
      <c r="E401" s="86"/>
      <c r="F401" s="166"/>
      <c r="G401" s="167"/>
      <c r="H401" s="167"/>
      <c r="I401" s="22"/>
      <c r="J401" s="92"/>
      <c r="K401" s="92"/>
      <c r="N401" s="231"/>
      <c r="O401" s="92"/>
      <c r="P401" s="92"/>
      <c r="Q401" s="92"/>
      <c r="S401" s="92"/>
      <c r="T401" s="92"/>
      <c r="U401" s="92"/>
      <c r="V401" s="92"/>
      <c r="W401" s="92"/>
      <c r="X401" s="92"/>
      <c r="Y401" s="17"/>
      <c r="Z401" s="17"/>
      <c r="AE401" s="37"/>
      <c r="AF401" s="37"/>
      <c r="AG401" s="37"/>
      <c r="AH401" s="37"/>
      <c r="AI401" s="37"/>
      <c r="AJ401" s="37"/>
      <c r="AK401" s="37"/>
      <c r="AL401" s="37"/>
      <c r="AM401" s="37"/>
      <c r="AN401" s="37"/>
      <c r="AO401" s="37"/>
      <c r="AP401" s="37"/>
      <c r="AQ401" s="37"/>
      <c r="AR401" s="37"/>
      <c r="AS401" s="37"/>
      <c r="AT401" s="37"/>
      <c r="AU401" s="37"/>
      <c r="AV401" s="37"/>
      <c r="AW401" s="37"/>
      <c r="AX401" s="37"/>
      <c r="AY401" s="37"/>
      <c r="AZ401" s="37"/>
    </row>
    <row r="402" spans="1:52" s="21" customFormat="1">
      <c r="A402" s="209"/>
      <c r="B402" s="86"/>
      <c r="C402" s="165"/>
      <c r="D402" s="86"/>
      <c r="E402" s="86"/>
      <c r="F402" s="166"/>
      <c r="G402" s="167"/>
      <c r="H402" s="167"/>
      <c r="I402" s="22"/>
      <c r="J402" s="92"/>
      <c r="K402" s="92"/>
      <c r="N402" s="231"/>
      <c r="O402" s="92"/>
      <c r="P402" s="92"/>
      <c r="Q402" s="92"/>
      <c r="S402" s="92"/>
      <c r="T402" s="92"/>
      <c r="U402" s="92"/>
      <c r="V402" s="92"/>
      <c r="W402" s="92"/>
      <c r="X402" s="92"/>
      <c r="Y402" s="92"/>
      <c r="Z402" s="92"/>
      <c r="AA402" s="92"/>
      <c r="AB402" s="17"/>
      <c r="AC402" s="17"/>
      <c r="AD402" s="17"/>
      <c r="AE402" s="37"/>
      <c r="AF402" s="37"/>
      <c r="AG402" s="37"/>
      <c r="AH402" s="37"/>
      <c r="AI402" s="37"/>
      <c r="AJ402" s="37"/>
      <c r="AK402" s="37"/>
      <c r="AL402" s="37"/>
      <c r="AM402" s="37"/>
      <c r="AN402" s="37"/>
      <c r="AO402" s="37"/>
      <c r="AP402" s="37"/>
      <c r="AQ402" s="37"/>
      <c r="AR402" s="37"/>
      <c r="AS402" s="37"/>
      <c r="AT402" s="37"/>
      <c r="AU402" s="37"/>
      <c r="AV402" s="37"/>
      <c r="AW402" s="37"/>
      <c r="AX402" s="37"/>
      <c r="AY402" s="37"/>
      <c r="AZ402" s="37"/>
    </row>
    <row r="403" spans="1:52" s="21" customFormat="1">
      <c r="A403" s="209"/>
      <c r="B403" s="86"/>
      <c r="C403" s="165"/>
      <c r="D403" s="86"/>
      <c r="E403" s="86"/>
      <c r="F403" s="166"/>
      <c r="G403" s="167"/>
      <c r="H403" s="167"/>
      <c r="I403" s="22"/>
      <c r="J403" s="92"/>
      <c r="K403" s="92"/>
      <c r="L403" s="295"/>
      <c r="N403" s="231"/>
      <c r="O403" s="92"/>
      <c r="P403" s="92"/>
      <c r="Q403" s="217"/>
      <c r="S403" s="92"/>
      <c r="T403" s="92"/>
      <c r="U403" s="92"/>
      <c r="V403" s="92"/>
      <c r="W403" s="92"/>
      <c r="X403" s="92"/>
      <c r="AE403" s="37"/>
      <c r="AF403" s="37"/>
      <c r="AG403" s="37"/>
      <c r="AH403" s="37"/>
      <c r="AI403" s="37"/>
      <c r="AJ403" s="37"/>
      <c r="AK403" s="37"/>
      <c r="AL403" s="37"/>
      <c r="AM403" s="37"/>
      <c r="AN403" s="37"/>
      <c r="AO403" s="37"/>
      <c r="AP403" s="37"/>
      <c r="AQ403" s="37"/>
      <c r="AR403" s="37"/>
      <c r="AS403" s="37"/>
      <c r="AT403" s="37"/>
      <c r="AU403" s="37"/>
      <c r="AV403" s="37"/>
      <c r="AW403" s="37"/>
      <c r="AX403" s="37"/>
      <c r="AY403" s="37"/>
      <c r="AZ403" s="37"/>
    </row>
    <row r="404" spans="1:52" s="21" customFormat="1">
      <c r="A404" s="209"/>
      <c r="B404" s="86"/>
      <c r="C404" s="165"/>
      <c r="D404" s="86"/>
      <c r="E404" s="86"/>
      <c r="F404" s="166"/>
      <c r="G404" s="167"/>
      <c r="H404" s="167"/>
      <c r="I404" s="22"/>
      <c r="J404" s="92"/>
      <c r="K404" s="92"/>
      <c r="N404" s="231"/>
      <c r="O404" s="92"/>
      <c r="P404" s="92"/>
      <c r="Q404" s="92"/>
      <c r="R404" s="17"/>
      <c r="S404" s="92"/>
      <c r="T404" s="92"/>
      <c r="U404" s="92"/>
      <c r="V404" s="92"/>
      <c r="W404" s="92"/>
      <c r="X404" s="92"/>
      <c r="AE404" s="37"/>
      <c r="AF404" s="37"/>
      <c r="AG404" s="37"/>
      <c r="AH404" s="37"/>
      <c r="AI404" s="37"/>
      <c r="AJ404" s="37"/>
      <c r="AK404" s="37"/>
      <c r="AL404" s="37"/>
      <c r="AM404" s="37"/>
      <c r="AN404" s="37"/>
      <c r="AO404" s="37"/>
      <c r="AP404" s="37"/>
      <c r="AQ404" s="37"/>
      <c r="AR404" s="37"/>
      <c r="AS404" s="37"/>
      <c r="AT404" s="37"/>
      <c r="AU404" s="37"/>
      <c r="AV404" s="37"/>
      <c r="AW404" s="37"/>
      <c r="AX404" s="37"/>
      <c r="AY404" s="37"/>
      <c r="AZ404" s="37"/>
    </row>
    <row r="405" spans="1:52" s="21" customFormat="1">
      <c r="A405" s="209"/>
      <c r="B405" s="86"/>
      <c r="C405" s="165"/>
      <c r="D405" s="86"/>
      <c r="E405" s="86"/>
      <c r="F405" s="166"/>
      <c r="G405" s="167"/>
      <c r="H405" s="167"/>
      <c r="I405" s="22"/>
      <c r="J405" s="92"/>
      <c r="K405" s="92"/>
      <c r="N405" s="231"/>
      <c r="O405" s="92"/>
      <c r="P405" s="92"/>
      <c r="Q405" s="217"/>
      <c r="S405" s="92"/>
      <c r="T405" s="92"/>
      <c r="U405" s="92"/>
      <c r="V405" s="92"/>
      <c r="W405" s="92"/>
      <c r="X405" s="92"/>
      <c r="AE405" s="37"/>
      <c r="AF405" s="37"/>
      <c r="AG405" s="37"/>
      <c r="AH405" s="37"/>
      <c r="AI405" s="37"/>
      <c r="AJ405" s="37"/>
      <c r="AK405" s="37"/>
      <c r="AL405" s="37"/>
      <c r="AM405" s="37"/>
      <c r="AN405" s="37"/>
      <c r="AO405" s="37"/>
      <c r="AP405" s="37"/>
      <c r="AQ405" s="37"/>
      <c r="AR405" s="37"/>
      <c r="AS405" s="37"/>
      <c r="AT405" s="37"/>
      <c r="AU405" s="37"/>
      <c r="AV405" s="37"/>
      <c r="AW405" s="37"/>
      <c r="AX405" s="37"/>
      <c r="AY405" s="37"/>
      <c r="AZ405" s="37"/>
    </row>
    <row r="406" spans="1:52" s="21" customFormat="1">
      <c r="A406" s="209"/>
      <c r="B406" s="86"/>
      <c r="C406" s="165"/>
      <c r="D406" s="86"/>
      <c r="E406" s="86"/>
      <c r="F406" s="166"/>
      <c r="G406" s="167"/>
      <c r="H406" s="167"/>
      <c r="I406" s="22"/>
      <c r="J406" s="92"/>
      <c r="K406" s="284"/>
      <c r="N406" s="231"/>
      <c r="O406" s="92"/>
      <c r="P406" s="92"/>
      <c r="Q406" s="217"/>
      <c r="R406" s="17"/>
      <c r="S406" s="92"/>
      <c r="T406" s="92"/>
      <c r="U406" s="92"/>
      <c r="V406" s="92"/>
      <c r="W406" s="92"/>
      <c r="X406" s="92"/>
      <c r="AE406" s="37"/>
      <c r="AF406" s="37"/>
      <c r="AG406" s="37"/>
      <c r="AH406" s="37"/>
      <c r="AI406" s="37"/>
      <c r="AJ406" s="37"/>
      <c r="AK406" s="37"/>
      <c r="AL406" s="37"/>
      <c r="AM406" s="37"/>
      <c r="AN406" s="37"/>
      <c r="AO406" s="37"/>
      <c r="AP406" s="37"/>
      <c r="AQ406" s="37"/>
      <c r="AR406" s="37"/>
      <c r="AS406" s="37"/>
      <c r="AT406" s="37"/>
      <c r="AU406" s="37"/>
      <c r="AV406" s="37"/>
      <c r="AW406" s="37"/>
      <c r="AX406" s="37"/>
      <c r="AY406" s="37"/>
      <c r="AZ406" s="37"/>
    </row>
    <row r="407" spans="1:52" s="21" customFormat="1">
      <c r="A407" s="209"/>
      <c r="B407" s="86"/>
      <c r="C407" s="165"/>
      <c r="D407" s="86"/>
      <c r="E407" s="86"/>
      <c r="F407" s="166"/>
      <c r="G407" s="167"/>
      <c r="H407" s="167"/>
      <c r="I407" s="22"/>
      <c r="J407" s="92"/>
      <c r="K407" s="92"/>
      <c r="N407" s="231"/>
      <c r="O407" s="92"/>
      <c r="P407" s="92"/>
      <c r="Q407" s="92"/>
      <c r="S407" s="92"/>
      <c r="T407" s="92"/>
      <c r="U407" s="92"/>
      <c r="V407" s="92"/>
      <c r="W407" s="92"/>
      <c r="X407" s="92"/>
      <c r="Y407" s="92"/>
      <c r="Z407" s="92"/>
      <c r="AA407" s="92"/>
      <c r="AE407" s="37"/>
      <c r="AF407" s="37"/>
      <c r="AG407" s="37"/>
      <c r="AH407" s="37"/>
      <c r="AI407" s="37"/>
      <c r="AJ407" s="37"/>
      <c r="AK407" s="37"/>
      <c r="AL407" s="37"/>
      <c r="AM407" s="37"/>
      <c r="AN407" s="37"/>
      <c r="AO407" s="37"/>
      <c r="AP407" s="37"/>
      <c r="AQ407" s="37"/>
      <c r="AR407" s="37"/>
      <c r="AS407" s="37"/>
      <c r="AT407" s="37"/>
      <c r="AU407" s="37"/>
      <c r="AV407" s="37"/>
      <c r="AW407" s="37"/>
      <c r="AX407" s="37"/>
      <c r="AY407" s="37"/>
      <c r="AZ407" s="37"/>
    </row>
    <row r="408" spans="1:52" s="21" customFormat="1">
      <c r="A408" s="209"/>
      <c r="B408" s="86"/>
      <c r="C408" s="165"/>
      <c r="D408" s="86"/>
      <c r="E408" s="86"/>
      <c r="F408" s="166"/>
      <c r="G408" s="167"/>
      <c r="H408" s="167"/>
      <c r="I408" s="22"/>
      <c r="J408" s="92"/>
      <c r="K408" s="92"/>
      <c r="N408" s="231"/>
      <c r="O408" s="92"/>
      <c r="P408" s="92"/>
      <c r="Q408" s="92"/>
      <c r="S408" s="92"/>
      <c r="T408" s="92"/>
      <c r="U408" s="92"/>
      <c r="V408" s="92"/>
      <c r="W408" s="92"/>
      <c r="X408" s="92"/>
      <c r="AA408" s="92"/>
      <c r="AE408" s="37"/>
      <c r="AF408" s="37"/>
      <c r="AG408" s="37"/>
      <c r="AH408" s="37"/>
      <c r="AI408" s="37"/>
      <c r="AJ408" s="37"/>
      <c r="AK408" s="37"/>
      <c r="AL408" s="37"/>
      <c r="AM408" s="37"/>
      <c r="AN408" s="37"/>
      <c r="AO408" s="37"/>
      <c r="AP408" s="37"/>
      <c r="AQ408" s="37"/>
      <c r="AR408" s="37"/>
      <c r="AS408" s="37"/>
      <c r="AT408" s="37"/>
      <c r="AU408" s="37"/>
      <c r="AV408" s="37"/>
      <c r="AW408" s="37"/>
      <c r="AX408" s="37"/>
      <c r="AY408" s="37"/>
      <c r="AZ408" s="37"/>
    </row>
    <row r="409" spans="1:52" s="21" customFormat="1">
      <c r="A409" s="209"/>
      <c r="B409" s="86"/>
      <c r="C409" s="165"/>
      <c r="D409" s="86"/>
      <c r="E409" s="86"/>
      <c r="F409" s="166"/>
      <c r="G409" s="167"/>
      <c r="H409" s="167"/>
      <c r="I409" s="22"/>
      <c r="J409" s="92"/>
      <c r="K409" s="92"/>
      <c r="N409" s="231"/>
      <c r="O409" s="92"/>
      <c r="P409" s="92"/>
      <c r="Q409" s="92"/>
      <c r="R409" s="17"/>
      <c r="S409" s="92"/>
      <c r="T409" s="92"/>
      <c r="U409" s="92"/>
      <c r="V409" s="92"/>
      <c r="W409" s="92"/>
      <c r="X409" s="92"/>
      <c r="AA409" s="92"/>
      <c r="AE409" s="37"/>
      <c r="AF409" s="37"/>
      <c r="AG409" s="37"/>
      <c r="AH409" s="37"/>
      <c r="AI409" s="37"/>
      <c r="AJ409" s="37"/>
      <c r="AK409" s="37"/>
      <c r="AL409" s="37"/>
      <c r="AM409" s="37"/>
      <c r="AN409" s="37"/>
      <c r="AO409" s="37"/>
      <c r="AP409" s="37"/>
      <c r="AQ409" s="37"/>
      <c r="AR409" s="37"/>
      <c r="AS409" s="37"/>
      <c r="AT409" s="37"/>
      <c r="AU409" s="37"/>
      <c r="AV409" s="37"/>
      <c r="AW409" s="37"/>
      <c r="AX409" s="37"/>
      <c r="AY409" s="37"/>
      <c r="AZ409" s="37"/>
    </row>
    <row r="410" spans="1:52" s="21" customFormat="1">
      <c r="A410" s="209"/>
      <c r="B410" s="86"/>
      <c r="C410" s="165"/>
      <c r="D410" s="86"/>
      <c r="E410" s="86"/>
      <c r="F410" s="166"/>
      <c r="G410" s="167"/>
      <c r="H410" s="167"/>
      <c r="I410" s="22"/>
      <c r="J410" s="92"/>
      <c r="K410" s="92"/>
      <c r="M410" s="92"/>
      <c r="N410" s="231"/>
      <c r="O410" s="92"/>
      <c r="P410" s="92"/>
      <c r="Q410" s="92"/>
      <c r="S410" s="92"/>
      <c r="T410" s="92"/>
      <c r="U410" s="92"/>
      <c r="V410" s="92"/>
      <c r="W410" s="92"/>
      <c r="X410" s="92"/>
      <c r="AA410" s="92"/>
      <c r="AE410" s="37"/>
      <c r="AF410" s="37"/>
      <c r="AG410" s="37"/>
      <c r="AH410" s="37"/>
      <c r="AI410" s="37"/>
      <c r="AJ410" s="37"/>
      <c r="AK410" s="37"/>
      <c r="AL410" s="37"/>
      <c r="AM410" s="37"/>
      <c r="AN410" s="37"/>
      <c r="AO410" s="37"/>
      <c r="AP410" s="37"/>
      <c r="AQ410" s="37"/>
      <c r="AR410" s="37"/>
      <c r="AS410" s="37"/>
      <c r="AT410" s="37"/>
      <c r="AU410" s="37"/>
      <c r="AV410" s="37"/>
      <c r="AW410" s="37"/>
      <c r="AX410" s="37"/>
      <c r="AY410" s="37"/>
      <c r="AZ410" s="37"/>
    </row>
    <row r="411" spans="1:52" s="21" customFormat="1">
      <c r="A411" s="209"/>
      <c r="B411" s="86"/>
      <c r="C411" s="165"/>
      <c r="D411" s="86"/>
      <c r="E411" s="86"/>
      <c r="F411" s="166"/>
      <c r="G411" s="167"/>
      <c r="H411" s="167"/>
      <c r="I411" s="22"/>
      <c r="J411" s="92"/>
      <c r="K411" s="92"/>
      <c r="N411" s="231"/>
      <c r="O411" s="92"/>
      <c r="P411" s="92"/>
      <c r="Q411" s="92"/>
      <c r="R411" s="17"/>
      <c r="S411" s="92"/>
      <c r="T411" s="92"/>
      <c r="U411" s="92"/>
      <c r="V411" s="92"/>
      <c r="W411" s="92"/>
      <c r="X411" s="92"/>
      <c r="AA411" s="92"/>
      <c r="AD411" s="92"/>
      <c r="AE411" s="37"/>
      <c r="AF411" s="37"/>
      <c r="AG411" s="37"/>
      <c r="AH411" s="37"/>
      <c r="AI411" s="37"/>
      <c r="AJ411" s="37"/>
      <c r="AK411" s="37"/>
      <c r="AL411" s="37"/>
      <c r="AM411" s="37"/>
      <c r="AN411" s="37"/>
      <c r="AO411" s="37"/>
      <c r="AP411" s="37"/>
      <c r="AQ411" s="37"/>
      <c r="AR411" s="37"/>
      <c r="AS411" s="37"/>
      <c r="AT411" s="37"/>
      <c r="AU411" s="37"/>
      <c r="AV411" s="37"/>
      <c r="AW411" s="37"/>
      <c r="AX411" s="37"/>
      <c r="AY411" s="37"/>
      <c r="AZ411" s="37"/>
    </row>
    <row r="412" spans="1:52" s="21" customFormat="1">
      <c r="A412" s="209"/>
      <c r="C412" s="22"/>
      <c r="F412" s="19"/>
      <c r="G412" s="220"/>
      <c r="H412" s="220"/>
      <c r="I412" s="22"/>
      <c r="J412" s="92"/>
      <c r="K412" s="92"/>
      <c r="L412" s="92"/>
      <c r="N412" s="231"/>
      <c r="O412" s="92"/>
      <c r="P412" s="296"/>
      <c r="Q412" s="92"/>
      <c r="S412" s="92"/>
      <c r="T412" s="92"/>
      <c r="U412" s="92"/>
      <c r="V412" s="92"/>
      <c r="W412" s="92"/>
      <c r="X412" s="92"/>
      <c r="Y412" s="92"/>
      <c r="Z412" s="92"/>
      <c r="AA412" s="92"/>
      <c r="AB412" s="17"/>
      <c r="AC412" s="17"/>
      <c r="AD412" s="17"/>
      <c r="AE412" s="37"/>
      <c r="AF412" s="37"/>
      <c r="AG412" s="37"/>
      <c r="AH412" s="37"/>
      <c r="AI412" s="37"/>
      <c r="AJ412" s="37"/>
      <c r="AK412" s="37"/>
      <c r="AL412" s="37"/>
      <c r="AM412" s="37"/>
      <c r="AN412" s="37"/>
      <c r="AO412" s="37"/>
      <c r="AP412" s="37"/>
      <c r="AQ412" s="37"/>
      <c r="AR412" s="37"/>
      <c r="AS412" s="37"/>
      <c r="AT412" s="37"/>
      <c r="AU412" s="37"/>
      <c r="AV412" s="37"/>
      <c r="AW412" s="37"/>
      <c r="AX412" s="37"/>
      <c r="AY412" s="37"/>
      <c r="AZ412" s="37"/>
    </row>
    <row r="413" spans="1:52" s="21" customFormat="1">
      <c r="A413" s="209"/>
      <c r="C413" s="22"/>
      <c r="F413" s="19"/>
      <c r="G413" s="220"/>
      <c r="H413" s="220"/>
      <c r="I413" s="22"/>
      <c r="J413" s="92"/>
      <c r="K413" s="92"/>
      <c r="L413" s="92"/>
      <c r="N413" s="231"/>
      <c r="O413" s="92"/>
      <c r="P413" s="92"/>
      <c r="Q413" s="92"/>
      <c r="R413" s="92"/>
      <c r="S413" s="92"/>
      <c r="T413" s="92"/>
      <c r="U413" s="92"/>
      <c r="V413" s="92"/>
      <c r="W413" s="92"/>
      <c r="X413" s="92"/>
      <c r="Y413" s="92"/>
      <c r="Z413" s="92"/>
      <c r="AA413" s="92"/>
      <c r="AB413" s="17"/>
      <c r="AC413" s="17"/>
      <c r="AD413" s="17"/>
      <c r="AE413" s="37"/>
      <c r="AF413" s="37"/>
      <c r="AG413" s="37"/>
      <c r="AH413" s="37"/>
      <c r="AI413" s="37"/>
      <c r="AJ413" s="37"/>
      <c r="AK413" s="37"/>
      <c r="AL413" s="37"/>
      <c r="AM413" s="37"/>
      <c r="AN413" s="37"/>
      <c r="AO413" s="37"/>
      <c r="AP413" s="37"/>
      <c r="AQ413" s="37"/>
      <c r="AR413" s="37"/>
      <c r="AS413" s="37"/>
      <c r="AT413" s="37"/>
      <c r="AU413" s="37"/>
      <c r="AV413" s="37"/>
      <c r="AW413" s="37"/>
      <c r="AX413" s="37"/>
      <c r="AY413" s="37"/>
      <c r="AZ413" s="37"/>
    </row>
    <row r="414" spans="1:52" s="21" customFormat="1">
      <c r="A414" s="209"/>
      <c r="C414" s="22"/>
      <c r="F414" s="19"/>
      <c r="G414" s="220"/>
      <c r="H414" s="220"/>
      <c r="I414" s="22"/>
      <c r="J414" s="92"/>
      <c r="K414" s="92"/>
      <c r="L414" s="92"/>
      <c r="N414" s="231"/>
      <c r="O414" s="92"/>
      <c r="P414" s="296"/>
      <c r="Q414" s="92"/>
      <c r="S414" s="92"/>
      <c r="T414" s="92"/>
      <c r="U414" s="92"/>
      <c r="V414" s="92"/>
      <c r="W414" s="92"/>
      <c r="X414" s="92"/>
      <c r="Y414" s="92"/>
      <c r="Z414" s="92"/>
      <c r="AA414" s="92"/>
      <c r="AB414" s="17"/>
      <c r="AC414" s="17"/>
      <c r="AD414" s="17"/>
      <c r="AE414" s="37"/>
      <c r="AF414" s="37"/>
      <c r="AG414" s="37"/>
      <c r="AH414" s="37"/>
      <c r="AI414" s="37"/>
      <c r="AJ414" s="37"/>
      <c r="AK414" s="37"/>
      <c r="AL414" s="37"/>
      <c r="AM414" s="37"/>
      <c r="AN414" s="37"/>
      <c r="AO414" s="37"/>
      <c r="AP414" s="37"/>
      <c r="AQ414" s="37"/>
      <c r="AR414" s="37"/>
      <c r="AS414" s="37"/>
      <c r="AT414" s="37"/>
      <c r="AU414" s="37"/>
      <c r="AV414" s="37"/>
      <c r="AW414" s="37"/>
      <c r="AX414" s="37"/>
      <c r="AY414" s="37"/>
      <c r="AZ414" s="37"/>
    </row>
    <row r="415" spans="1:52" s="21" customFormat="1">
      <c r="A415" s="209"/>
      <c r="C415" s="22"/>
      <c r="F415" s="19"/>
      <c r="G415" s="220"/>
      <c r="H415" s="220"/>
      <c r="I415" s="22"/>
      <c r="J415" s="92"/>
      <c r="K415" s="92"/>
      <c r="L415" s="92"/>
      <c r="N415" s="231"/>
      <c r="O415" s="92"/>
      <c r="P415" s="92"/>
      <c r="Q415" s="92"/>
      <c r="R415" s="92"/>
      <c r="S415" s="92"/>
      <c r="T415" s="92"/>
      <c r="U415" s="92"/>
      <c r="V415" s="92"/>
      <c r="W415" s="92"/>
      <c r="X415" s="92"/>
      <c r="Y415" s="92"/>
      <c r="Z415" s="92"/>
      <c r="AA415" s="92"/>
      <c r="AB415" s="17"/>
      <c r="AC415" s="17"/>
      <c r="AD415" s="17"/>
      <c r="AE415" s="37"/>
      <c r="AF415" s="37"/>
      <c r="AG415" s="37"/>
      <c r="AH415" s="37"/>
      <c r="AI415" s="37"/>
      <c r="AJ415" s="37"/>
      <c r="AK415" s="37"/>
      <c r="AL415" s="37"/>
      <c r="AM415" s="37"/>
      <c r="AN415" s="37"/>
      <c r="AO415" s="37"/>
      <c r="AP415" s="37"/>
      <c r="AQ415" s="37"/>
      <c r="AR415" s="37"/>
      <c r="AS415" s="37"/>
      <c r="AT415" s="37"/>
      <c r="AU415" s="37"/>
      <c r="AV415" s="37"/>
      <c r="AW415" s="37"/>
      <c r="AX415" s="37"/>
      <c r="AY415" s="37"/>
      <c r="AZ415" s="37"/>
    </row>
    <row r="416" spans="1:52" s="21" customFormat="1">
      <c r="A416" s="209"/>
      <c r="C416" s="22"/>
      <c r="F416" s="19"/>
      <c r="G416" s="220"/>
      <c r="H416" s="220"/>
      <c r="I416" s="22"/>
      <c r="J416" s="92"/>
      <c r="K416" s="92"/>
      <c r="L416" s="92"/>
      <c r="N416" s="231"/>
      <c r="O416" s="92"/>
      <c r="P416" s="296"/>
      <c r="Q416" s="92"/>
      <c r="S416" s="92"/>
      <c r="T416" s="92"/>
      <c r="U416" s="92"/>
      <c r="V416" s="92"/>
      <c r="W416" s="92"/>
      <c r="X416" s="92"/>
      <c r="Y416" s="92"/>
      <c r="Z416" s="92"/>
      <c r="AA416" s="92"/>
      <c r="AB416" s="17"/>
      <c r="AC416" s="17"/>
      <c r="AD416" s="17"/>
      <c r="AE416" s="37"/>
      <c r="AF416" s="37"/>
      <c r="AG416" s="37"/>
      <c r="AH416" s="37"/>
      <c r="AI416" s="37"/>
      <c r="AJ416" s="37"/>
      <c r="AK416" s="37"/>
      <c r="AL416" s="37"/>
      <c r="AM416" s="37"/>
      <c r="AN416" s="37"/>
      <c r="AO416" s="37"/>
      <c r="AP416" s="37"/>
      <c r="AQ416" s="37"/>
      <c r="AR416" s="37"/>
      <c r="AS416" s="37"/>
      <c r="AT416" s="37"/>
      <c r="AU416" s="37"/>
      <c r="AV416" s="37"/>
      <c r="AW416" s="37"/>
      <c r="AX416" s="37"/>
      <c r="AY416" s="37"/>
      <c r="AZ416" s="37"/>
    </row>
    <row r="417" spans="1:52" s="21" customFormat="1">
      <c r="A417" s="209"/>
      <c r="C417" s="22"/>
      <c r="F417" s="19"/>
      <c r="G417" s="220"/>
      <c r="H417" s="220"/>
      <c r="I417" s="22"/>
      <c r="J417" s="92"/>
      <c r="K417" s="92"/>
      <c r="L417" s="92"/>
      <c r="N417" s="231"/>
      <c r="O417" s="92"/>
      <c r="P417" s="296"/>
      <c r="Q417" s="92"/>
      <c r="S417" s="92"/>
      <c r="T417" s="92"/>
      <c r="U417" s="92"/>
      <c r="V417" s="92"/>
      <c r="W417" s="92"/>
      <c r="X417" s="92"/>
      <c r="Y417" s="92"/>
      <c r="Z417" s="92"/>
      <c r="AA417" s="92"/>
      <c r="AB417" s="17"/>
      <c r="AC417" s="17"/>
      <c r="AD417" s="17"/>
      <c r="AE417" s="37"/>
      <c r="AF417" s="37"/>
      <c r="AG417" s="37"/>
      <c r="AH417" s="37"/>
      <c r="AI417" s="37"/>
      <c r="AJ417" s="37"/>
      <c r="AK417" s="37"/>
      <c r="AL417" s="37"/>
      <c r="AM417" s="37"/>
      <c r="AN417" s="37"/>
      <c r="AO417" s="37"/>
      <c r="AP417" s="37"/>
      <c r="AQ417" s="37"/>
      <c r="AR417" s="37"/>
      <c r="AS417" s="37"/>
      <c r="AT417" s="37"/>
      <c r="AU417" s="37"/>
      <c r="AV417" s="37"/>
      <c r="AW417" s="37"/>
      <c r="AX417" s="37"/>
      <c r="AY417" s="37"/>
      <c r="AZ417" s="37"/>
    </row>
    <row r="418" spans="1:52" s="21" customFormat="1">
      <c r="A418" s="209"/>
      <c r="C418" s="22"/>
      <c r="F418" s="19"/>
      <c r="G418" s="220"/>
      <c r="H418" s="220"/>
      <c r="I418" s="22"/>
      <c r="J418" s="92"/>
      <c r="K418" s="92"/>
      <c r="L418" s="92"/>
      <c r="N418" s="231"/>
      <c r="O418" s="92"/>
      <c r="P418" s="296"/>
      <c r="Q418" s="92"/>
      <c r="S418" s="92"/>
      <c r="T418" s="92"/>
      <c r="U418" s="92"/>
      <c r="V418" s="92"/>
      <c r="W418" s="92"/>
      <c r="X418" s="92"/>
      <c r="Y418" s="92"/>
      <c r="Z418" s="92"/>
      <c r="AA418" s="92"/>
      <c r="AB418" s="17"/>
      <c r="AC418" s="17"/>
      <c r="AD418" s="17"/>
      <c r="AE418" s="37"/>
      <c r="AF418" s="37"/>
      <c r="AG418" s="37"/>
      <c r="AH418" s="37"/>
      <c r="AI418" s="37"/>
      <c r="AJ418" s="37"/>
      <c r="AK418" s="37"/>
      <c r="AL418" s="37"/>
      <c r="AM418" s="37"/>
      <c r="AN418" s="37"/>
      <c r="AO418" s="37"/>
      <c r="AP418" s="37"/>
      <c r="AQ418" s="37"/>
      <c r="AR418" s="37"/>
      <c r="AS418" s="37"/>
      <c r="AT418" s="37"/>
      <c r="AU418" s="37"/>
      <c r="AV418" s="37"/>
      <c r="AW418" s="37"/>
      <c r="AX418" s="37"/>
      <c r="AY418" s="37"/>
      <c r="AZ418" s="37"/>
    </row>
    <row r="419" spans="1:52" s="21" customFormat="1">
      <c r="A419" s="209"/>
      <c r="C419" s="22"/>
      <c r="F419" s="19"/>
      <c r="G419" s="220"/>
      <c r="H419" s="220"/>
      <c r="I419" s="22"/>
      <c r="J419" s="92"/>
      <c r="K419" s="92"/>
      <c r="L419" s="92"/>
      <c r="N419" s="231"/>
      <c r="O419" s="92"/>
      <c r="P419" s="296"/>
      <c r="Q419" s="92"/>
      <c r="S419" s="92"/>
      <c r="T419" s="92"/>
      <c r="U419" s="92"/>
      <c r="V419" s="92"/>
      <c r="W419" s="92"/>
      <c r="X419" s="92"/>
      <c r="Y419" s="92"/>
      <c r="Z419" s="92"/>
      <c r="AA419" s="92"/>
      <c r="AB419" s="17"/>
      <c r="AC419" s="17"/>
      <c r="AD419" s="17"/>
      <c r="AE419" s="37"/>
      <c r="AF419" s="37"/>
      <c r="AG419" s="37"/>
      <c r="AH419" s="37"/>
      <c r="AI419" s="37"/>
      <c r="AJ419" s="37"/>
      <c r="AK419" s="37"/>
      <c r="AL419" s="37"/>
      <c r="AM419" s="37"/>
      <c r="AN419" s="37"/>
      <c r="AO419" s="37"/>
      <c r="AP419" s="37"/>
      <c r="AQ419" s="37"/>
      <c r="AR419" s="37"/>
      <c r="AS419" s="37"/>
      <c r="AT419" s="37"/>
      <c r="AU419" s="37"/>
      <c r="AV419" s="37"/>
      <c r="AW419" s="37"/>
      <c r="AX419" s="37"/>
      <c r="AY419" s="37"/>
      <c r="AZ419" s="37"/>
    </row>
    <row r="420" spans="1:52" s="21" customFormat="1">
      <c r="A420" s="209"/>
      <c r="C420" s="22"/>
      <c r="F420" s="19"/>
      <c r="G420" s="220"/>
      <c r="H420" s="220"/>
      <c r="I420" s="22"/>
      <c r="J420" s="92"/>
      <c r="K420" s="92"/>
      <c r="L420" s="92"/>
      <c r="N420" s="231"/>
      <c r="O420" s="92"/>
      <c r="P420" s="92"/>
      <c r="Q420" s="92"/>
      <c r="R420" s="92"/>
      <c r="S420" s="92"/>
      <c r="T420" s="92"/>
      <c r="U420" s="92"/>
      <c r="V420" s="92"/>
      <c r="W420" s="92"/>
      <c r="X420" s="92"/>
      <c r="Y420" s="92"/>
      <c r="Z420" s="92"/>
      <c r="AA420" s="92"/>
      <c r="AB420" s="17"/>
      <c r="AC420" s="17"/>
      <c r="AD420" s="17"/>
      <c r="AE420" s="37"/>
      <c r="AF420" s="37"/>
      <c r="AG420" s="37"/>
      <c r="AH420" s="37"/>
      <c r="AI420" s="37"/>
      <c r="AJ420" s="37"/>
      <c r="AK420" s="37"/>
      <c r="AL420" s="37"/>
      <c r="AM420" s="37"/>
      <c r="AN420" s="37"/>
      <c r="AO420" s="37"/>
      <c r="AP420" s="37"/>
      <c r="AQ420" s="37"/>
      <c r="AR420" s="37"/>
      <c r="AS420" s="37"/>
      <c r="AT420" s="37"/>
      <c r="AU420" s="37"/>
      <c r="AV420" s="37"/>
      <c r="AW420" s="37"/>
      <c r="AX420" s="37"/>
      <c r="AY420" s="37"/>
      <c r="AZ420" s="37"/>
    </row>
    <row r="421" spans="1:52" s="21" customFormat="1">
      <c r="A421" s="209"/>
      <c r="C421" s="22"/>
      <c r="F421" s="19"/>
      <c r="G421" s="220"/>
      <c r="H421" s="220"/>
      <c r="I421" s="22"/>
      <c r="J421" s="92"/>
      <c r="K421" s="92"/>
      <c r="L421" s="92"/>
      <c r="N421" s="231"/>
      <c r="O421" s="92"/>
      <c r="P421" s="296"/>
      <c r="Q421" s="92"/>
      <c r="S421" s="92"/>
      <c r="T421" s="92"/>
      <c r="U421" s="92"/>
      <c r="V421" s="92"/>
      <c r="W421" s="92"/>
      <c r="X421" s="92"/>
      <c r="Y421" s="92"/>
      <c r="Z421" s="92"/>
      <c r="AA421" s="92"/>
      <c r="AB421" s="17"/>
      <c r="AC421" s="17"/>
      <c r="AD421" s="17"/>
      <c r="AE421" s="37"/>
      <c r="AF421" s="37"/>
      <c r="AG421" s="37"/>
      <c r="AH421" s="37"/>
      <c r="AI421" s="37"/>
      <c r="AJ421" s="37"/>
      <c r="AK421" s="37"/>
      <c r="AL421" s="37"/>
      <c r="AM421" s="37"/>
      <c r="AN421" s="37"/>
      <c r="AO421" s="37"/>
      <c r="AP421" s="37"/>
      <c r="AQ421" s="37"/>
      <c r="AR421" s="37"/>
      <c r="AS421" s="37"/>
      <c r="AT421" s="37"/>
      <c r="AU421" s="37"/>
      <c r="AV421" s="37"/>
      <c r="AW421" s="37"/>
      <c r="AX421" s="37"/>
      <c r="AY421" s="37"/>
      <c r="AZ421" s="37"/>
    </row>
    <row r="422" spans="1:52" s="21" customFormat="1">
      <c r="A422" s="209"/>
      <c r="C422" s="22"/>
      <c r="F422" s="19"/>
      <c r="G422" s="220"/>
      <c r="H422" s="220"/>
      <c r="I422" s="22"/>
      <c r="J422" s="92"/>
      <c r="K422" s="92"/>
      <c r="L422" s="92"/>
      <c r="N422" s="231"/>
      <c r="O422" s="92"/>
      <c r="P422" s="296"/>
      <c r="Q422" s="92"/>
      <c r="R422" s="17"/>
      <c r="S422" s="92"/>
      <c r="T422" s="92"/>
      <c r="U422" s="92"/>
      <c r="V422" s="92"/>
      <c r="W422" s="92"/>
      <c r="X422" s="92"/>
      <c r="Y422" s="92"/>
      <c r="Z422" s="92"/>
      <c r="AA422" s="92"/>
      <c r="AB422" s="17"/>
      <c r="AC422" s="17"/>
      <c r="AD422" s="17"/>
      <c r="AE422" s="37"/>
      <c r="AF422" s="37"/>
      <c r="AG422" s="37"/>
      <c r="AH422" s="37"/>
      <c r="AI422" s="37"/>
      <c r="AJ422" s="37"/>
      <c r="AK422" s="37"/>
      <c r="AL422" s="37"/>
      <c r="AM422" s="37"/>
      <c r="AN422" s="37"/>
      <c r="AO422" s="37"/>
      <c r="AP422" s="37"/>
      <c r="AQ422" s="37"/>
      <c r="AR422" s="37"/>
      <c r="AS422" s="37"/>
      <c r="AT422" s="37"/>
      <c r="AU422" s="37"/>
      <c r="AV422" s="37"/>
      <c r="AW422" s="37"/>
      <c r="AX422" s="37"/>
      <c r="AY422" s="37"/>
      <c r="AZ422" s="37"/>
    </row>
    <row r="423" spans="1:52" s="21" customFormat="1">
      <c r="A423" s="209"/>
      <c r="C423" s="22"/>
      <c r="F423" s="19"/>
      <c r="G423" s="220"/>
      <c r="H423" s="220"/>
      <c r="I423" s="22"/>
      <c r="J423" s="92"/>
      <c r="K423" s="92"/>
      <c r="L423" s="92"/>
      <c r="N423" s="231"/>
      <c r="O423" s="92"/>
      <c r="P423" s="92"/>
      <c r="Q423" s="92"/>
      <c r="R423" s="17"/>
      <c r="S423" s="92"/>
      <c r="T423" s="92"/>
      <c r="U423" s="92"/>
      <c r="V423" s="92"/>
      <c r="W423" s="92"/>
      <c r="X423" s="92"/>
      <c r="Y423" s="92"/>
      <c r="Z423" s="92"/>
      <c r="AA423" s="92"/>
      <c r="AB423" s="17"/>
      <c r="AC423" s="17"/>
      <c r="AD423" s="17"/>
      <c r="AE423" s="37"/>
      <c r="AF423" s="37"/>
      <c r="AG423" s="37"/>
      <c r="AH423" s="37"/>
      <c r="AI423" s="37"/>
      <c r="AJ423" s="37"/>
      <c r="AK423" s="37"/>
      <c r="AL423" s="37"/>
      <c r="AM423" s="37"/>
      <c r="AN423" s="37"/>
      <c r="AO423" s="37"/>
      <c r="AP423" s="37"/>
      <c r="AQ423" s="37"/>
      <c r="AR423" s="37"/>
      <c r="AS423" s="37"/>
      <c r="AT423" s="37"/>
      <c r="AU423" s="37"/>
      <c r="AV423" s="37"/>
      <c r="AW423" s="37"/>
      <c r="AX423" s="37"/>
      <c r="AY423" s="37"/>
      <c r="AZ423" s="37"/>
    </row>
    <row r="424" spans="1:52" s="21" customFormat="1">
      <c r="A424" s="209"/>
      <c r="C424" s="22"/>
      <c r="F424" s="19"/>
      <c r="G424" s="220"/>
      <c r="H424" s="220"/>
      <c r="I424" s="22"/>
      <c r="J424" s="92"/>
      <c r="K424" s="92"/>
      <c r="L424" s="92"/>
      <c r="N424" s="231"/>
      <c r="O424" s="92"/>
      <c r="P424" s="296"/>
      <c r="Q424" s="296"/>
      <c r="R424" s="17"/>
      <c r="S424" s="92"/>
      <c r="T424" s="92"/>
      <c r="U424" s="92"/>
      <c r="V424" s="92"/>
      <c r="W424" s="92"/>
      <c r="X424" s="92"/>
      <c r="Y424" s="92"/>
      <c r="Z424" s="92"/>
      <c r="AA424" s="92"/>
      <c r="AB424" s="17"/>
      <c r="AC424" s="17"/>
      <c r="AD424" s="17"/>
      <c r="AE424" s="37"/>
      <c r="AF424" s="37"/>
      <c r="AG424" s="37"/>
      <c r="AH424" s="37"/>
      <c r="AI424" s="37"/>
      <c r="AJ424" s="37"/>
      <c r="AK424" s="37"/>
      <c r="AL424" s="37"/>
      <c r="AM424" s="37"/>
      <c r="AN424" s="37"/>
      <c r="AO424" s="37"/>
      <c r="AP424" s="37"/>
      <c r="AQ424" s="37"/>
      <c r="AR424" s="37"/>
      <c r="AS424" s="37"/>
      <c r="AT424" s="37"/>
      <c r="AU424" s="37"/>
      <c r="AV424" s="37"/>
      <c r="AW424" s="37"/>
      <c r="AX424" s="37"/>
      <c r="AY424" s="37"/>
      <c r="AZ424" s="37"/>
    </row>
    <row r="425" spans="1:52" s="21" customFormat="1">
      <c r="A425" s="209"/>
      <c r="C425" s="22"/>
      <c r="F425" s="19"/>
      <c r="G425" s="220"/>
      <c r="H425" s="220"/>
      <c r="I425" s="22"/>
      <c r="J425" s="92"/>
      <c r="K425" s="217"/>
      <c r="L425" s="92"/>
      <c r="N425" s="231"/>
      <c r="O425" s="92"/>
      <c r="P425" s="296"/>
      <c r="Q425" s="296"/>
      <c r="R425" s="17"/>
      <c r="S425" s="92"/>
      <c r="T425" s="92"/>
      <c r="U425" s="92"/>
      <c r="V425" s="92"/>
      <c r="W425" s="92"/>
      <c r="X425" s="92"/>
      <c r="Y425" s="92"/>
      <c r="Z425" s="92"/>
      <c r="AA425" s="92"/>
      <c r="AB425" s="17"/>
      <c r="AC425" s="17"/>
      <c r="AD425" s="17"/>
      <c r="AE425" s="37"/>
      <c r="AF425" s="37"/>
      <c r="AG425" s="37"/>
      <c r="AH425" s="37"/>
      <c r="AI425" s="37"/>
      <c r="AJ425" s="37"/>
      <c r="AK425" s="37"/>
      <c r="AL425" s="37"/>
      <c r="AM425" s="37"/>
      <c r="AN425" s="37"/>
      <c r="AO425" s="37"/>
      <c r="AP425" s="37"/>
      <c r="AQ425" s="37"/>
      <c r="AR425" s="37"/>
      <c r="AS425" s="37"/>
      <c r="AT425" s="37"/>
      <c r="AU425" s="37"/>
      <c r="AV425" s="37"/>
      <c r="AW425" s="37"/>
      <c r="AX425" s="37"/>
      <c r="AY425" s="37"/>
      <c r="AZ425" s="37"/>
    </row>
    <row r="426" spans="1:52">
      <c r="V426" s="8" t="s">
        <v>973</v>
      </c>
    </row>
  </sheetData>
  <autoFilter ref="A3:AZ10" xr:uid="{59D881A5-EF67-4704-8C31-E8451E7FCD09}"/>
  <mergeCells count="6">
    <mergeCell ref="AB2:AD2"/>
    <mergeCell ref="J2:M2"/>
    <mergeCell ref="O2:R2"/>
    <mergeCell ref="S2:U2"/>
    <mergeCell ref="V2:X2"/>
    <mergeCell ref="Y2:AA2"/>
  </mergeCells>
  <conditionalFormatting sqref="C4:C73">
    <cfRule type="cellIs" dxfId="38" priority="5" operator="equal">
      <formula>"Error"</formula>
    </cfRule>
    <cfRule type="cellIs" dxfId="37" priority="6" operator="equal">
      <formula>"Error"</formula>
    </cfRule>
  </conditionalFormatting>
  <conditionalFormatting sqref="C74">
    <cfRule type="cellIs" dxfId="36" priority="41" operator="equal">
      <formula>"Error"</formula>
    </cfRule>
  </conditionalFormatting>
  <conditionalFormatting sqref="C75:C316">
    <cfRule type="cellIs" dxfId="35" priority="42" operator="equal">
      <formula>"Error"</formula>
    </cfRule>
    <cfRule type="cellIs" dxfId="34" priority="43" operator="equal">
      <formula>"Error"</formula>
    </cfRule>
  </conditionalFormatting>
  <conditionalFormatting sqref="C319">
    <cfRule type="cellIs" dxfId="33" priority="54" operator="equal">
      <formula>"Error"</formula>
    </cfRule>
    <cfRule type="cellIs" dxfId="32" priority="55" operator="equal">
      <formula>"Error"</formula>
    </cfRule>
  </conditionalFormatting>
  <conditionalFormatting sqref="C361:C425">
    <cfRule type="cellIs" dxfId="31" priority="44" operator="equal">
      <formula>"Error"</formula>
    </cfRule>
    <cfRule type="cellIs" dxfId="30" priority="45" operator="equal">
      <formula>"Error"</formula>
    </cfRule>
  </conditionalFormatting>
  <conditionalFormatting sqref="C317:E325">
    <cfRule type="cellIs" dxfId="29" priority="56" operator="equal">
      <formula>"Error"</formula>
    </cfRule>
    <cfRule type="cellIs" dxfId="28" priority="57" operator="equal">
      <formula>"Error"</formula>
    </cfRule>
  </conditionalFormatting>
  <conditionalFormatting sqref="C326:E360">
    <cfRule type="cellIs" dxfId="27" priority="52" operator="equal">
      <formula>"Error"</formula>
    </cfRule>
    <cfRule type="cellIs" dxfId="26" priority="53" operator="equal">
      <formula>"Error"</formula>
    </cfRule>
  </conditionalFormatting>
  <conditionalFormatting sqref="F317:H360">
    <cfRule type="cellIs" dxfId="25" priority="50" operator="equal">
      <formula>"Error"</formula>
    </cfRule>
    <cfRule type="cellIs" dxfId="24" priority="51" operator="equal">
      <formula>"Error"</formula>
    </cfRule>
  </conditionalFormatting>
  <conditionalFormatting sqref="J326:K327">
    <cfRule type="cellIs" dxfId="23" priority="37" operator="equal">
      <formula>"Error"</formula>
    </cfRule>
    <cfRule type="cellIs" dxfId="22" priority="38" operator="equal">
      <formula>"Error"</formula>
    </cfRule>
  </conditionalFormatting>
  <conditionalFormatting sqref="J330:K330">
    <cfRule type="cellIs" dxfId="21" priority="39" operator="equal">
      <formula>"Error"</formula>
    </cfRule>
    <cfRule type="cellIs" dxfId="20" priority="40" operator="equal">
      <formula>"Error"</formula>
    </cfRule>
  </conditionalFormatting>
  <conditionalFormatting sqref="K353">
    <cfRule type="cellIs" dxfId="19" priority="35" operator="equal">
      <formula>"Error"</formula>
    </cfRule>
    <cfRule type="cellIs" dxfId="18" priority="36" operator="equal">
      <formula>"Error"</formula>
    </cfRule>
  </conditionalFormatting>
  <conditionalFormatting sqref="O319">
    <cfRule type="cellIs" dxfId="17" priority="48" operator="equal">
      <formula>"Error"</formula>
    </cfRule>
    <cfRule type="cellIs" dxfId="16" priority="49" operator="equal">
      <formula>"Error"</formula>
    </cfRule>
  </conditionalFormatting>
  <conditionalFormatting sqref="O330">
    <cfRule type="cellIs" dxfId="15" priority="46" operator="equal">
      <formula>"Error"</formula>
    </cfRule>
    <cfRule type="cellIs" dxfId="14" priority="47" operator="equal">
      <formula>"Error"</formula>
    </cfRule>
  </conditionalFormatting>
  <conditionalFormatting sqref="O326:P327">
    <cfRule type="cellIs" dxfId="13" priority="31" operator="equal">
      <formula>"Error"</formula>
    </cfRule>
    <cfRule type="cellIs" dxfId="12" priority="32" operator="equal">
      <formula>"Error"</formula>
    </cfRule>
  </conditionalFormatting>
  <conditionalFormatting sqref="O332:P332">
    <cfRule type="cellIs" dxfId="11" priority="33" operator="equal">
      <formula>"Error"</formula>
    </cfRule>
    <cfRule type="cellIs" dxfId="10" priority="34" operator="equal">
      <formula>"Error"</formula>
    </cfRule>
  </conditionalFormatting>
  <conditionalFormatting sqref="Q326">
    <cfRule type="cellIs" dxfId="9" priority="29" operator="equal">
      <formula>"Error"</formula>
    </cfRule>
    <cfRule type="cellIs" dxfId="8" priority="30" operator="equal">
      <formula>"Error"</formula>
    </cfRule>
  </conditionalFormatting>
  <dataValidations count="2">
    <dataValidation type="list" allowBlank="1" showInputMessage="1" showErrorMessage="1" sqref="B66:B425 B11:B51" xr:uid="{C04B0829-CEAC-47AF-A7B7-3882B9E11337}">
      <formula1>INDIRECT($B$3)</formula1>
    </dataValidation>
    <dataValidation type="list" allowBlank="1" showInputMessage="1" showErrorMessage="1" sqref="B4:B10" xr:uid="{901D9001-3D9E-4C8E-B619-D6956164EE91}">
      <formula1>INDIRECT($B$2)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3AD7A-F7FD-4E55-990E-FC6937A81C12}">
  <dimension ref="A1:CT33"/>
  <sheetViews>
    <sheetView zoomScale="50" zoomScaleNormal="50" workbookViewId="0">
      <selection activeCell="D4" sqref="D4"/>
    </sheetView>
  </sheetViews>
  <sheetFormatPr baseColWidth="10" defaultColWidth="11.5703125" defaultRowHeight="12.75"/>
  <cols>
    <col min="1" max="1" width="4.5703125" style="16" customWidth="1"/>
    <col min="2" max="2" width="31.28515625" style="16" customWidth="1"/>
    <col min="3" max="3" width="34.7109375" style="16" customWidth="1"/>
    <col min="4" max="4" width="36.7109375" style="16" customWidth="1"/>
    <col min="5" max="5" width="26.7109375" style="16" customWidth="1"/>
    <col min="6" max="6" width="22.140625" style="16" customWidth="1"/>
    <col min="7" max="7" width="11.42578125" style="16" customWidth="1"/>
    <col min="8" max="8" width="16.28515625" style="16" customWidth="1"/>
    <col min="9" max="9" width="15.140625" style="16" customWidth="1"/>
    <col min="10" max="11" width="11.5703125" style="16"/>
    <col min="12" max="12" width="12.28515625" style="16" customWidth="1"/>
    <col min="13" max="13" width="15" style="16" hidden="1" customWidth="1"/>
    <col min="14" max="24" width="11.5703125" style="16" hidden="1" customWidth="1"/>
    <col min="25" max="26" width="16.5703125" style="16" customWidth="1"/>
    <col min="27" max="27" width="17.5703125" style="16" hidden="1" customWidth="1"/>
    <col min="28" max="28" width="18.5703125" style="16" hidden="1" customWidth="1"/>
    <col min="29" max="30" width="11.5703125" style="16" hidden="1" customWidth="1"/>
    <col min="31" max="31" width="18.7109375" style="16" hidden="1" customWidth="1"/>
    <col min="32" max="32" width="18.42578125" style="16" hidden="1" customWidth="1"/>
    <col min="33" max="34" width="11.5703125" style="16" hidden="1" customWidth="1"/>
    <col min="35" max="35" width="15.7109375" style="16" hidden="1" customWidth="1"/>
    <col min="36" max="36" width="18.42578125" style="16" hidden="1" customWidth="1"/>
    <col min="37" max="38" width="11.5703125" style="16" hidden="1" customWidth="1"/>
    <col min="39" max="39" width="15.5703125" style="16" hidden="1" customWidth="1"/>
    <col min="40" max="40" width="18.42578125" style="16" hidden="1" customWidth="1"/>
    <col min="41" max="42" width="11.5703125" style="16" hidden="1" customWidth="1"/>
    <col min="43" max="43" width="18.7109375" style="16" hidden="1" customWidth="1"/>
    <col min="44" max="44" width="18.28515625" style="16" hidden="1" customWidth="1"/>
    <col min="45" max="46" width="11.5703125" style="16" hidden="1" customWidth="1"/>
    <col min="47" max="47" width="15.7109375" style="16" hidden="1" customWidth="1"/>
    <col min="48" max="48" width="14.5703125" style="16" hidden="1" customWidth="1"/>
    <col min="49" max="50" width="11.5703125" style="16" hidden="1" customWidth="1"/>
    <col min="51" max="51" width="15.7109375" style="16" hidden="1" customWidth="1"/>
    <col min="52" max="52" width="14.5703125" style="16" hidden="1" customWidth="1"/>
    <col min="53" max="54" width="11.5703125" style="16" hidden="1" customWidth="1"/>
    <col min="55" max="55" width="15.7109375" style="16" hidden="1" customWidth="1"/>
    <col min="56" max="56" width="14.5703125" style="16" hidden="1" customWidth="1"/>
    <col min="57" max="58" width="11.5703125" style="16" hidden="1" customWidth="1"/>
    <col min="59" max="59" width="16" style="16" hidden="1" customWidth="1"/>
    <col min="60" max="60" width="14.5703125" style="16" hidden="1" customWidth="1"/>
    <col min="61" max="62" width="11.5703125" style="16" hidden="1" customWidth="1"/>
    <col min="63" max="63" width="16" style="16" hidden="1" customWidth="1"/>
    <col min="64" max="64" width="16.28515625" style="16" hidden="1" customWidth="1"/>
    <col min="65" max="66" width="11.5703125" style="16" hidden="1" customWidth="1"/>
    <col min="67" max="67" width="16.5703125" style="16" hidden="1" customWidth="1"/>
    <col min="68" max="68" width="13.7109375" style="16" hidden="1" customWidth="1"/>
    <col min="69" max="70" width="11.5703125" style="16" hidden="1" customWidth="1"/>
    <col min="71" max="71" width="21.7109375" style="16" hidden="1" customWidth="1"/>
    <col min="72" max="73" width="11.5703125" style="16"/>
    <col min="74" max="74" width="18.42578125" style="16" hidden="1" customWidth="1"/>
    <col min="75" max="75" width="11.5703125" style="16" hidden="1" customWidth="1"/>
    <col min="76" max="76" width="12" style="16" hidden="1" customWidth="1"/>
    <col min="77" max="77" width="11.5703125" style="16" hidden="1" customWidth="1"/>
    <col min="78" max="78" width="14.42578125" style="12" customWidth="1"/>
    <col min="79" max="79" width="12.7109375" style="12" customWidth="1"/>
    <col min="80" max="80" width="16.140625" style="12" customWidth="1"/>
    <col min="81" max="81" width="12.7109375" style="12" customWidth="1"/>
    <col min="82" max="82" width="37.5703125" style="16" customWidth="1"/>
    <col min="83" max="83" width="42.28515625" style="16" customWidth="1"/>
    <col min="84" max="85" width="37.5703125" style="16" customWidth="1"/>
    <col min="86" max="86" width="58.85546875" style="16" customWidth="1"/>
    <col min="87" max="89" width="35" style="16" customWidth="1"/>
    <col min="90" max="91" width="13.7109375" style="16" customWidth="1"/>
    <col min="92" max="92" width="19.5703125" style="16" customWidth="1"/>
    <col min="93" max="93" width="22.7109375" style="16" customWidth="1"/>
    <col min="94" max="97" width="27.140625" style="16" customWidth="1"/>
    <col min="98" max="98" width="37.7109375" style="16" customWidth="1"/>
    <col min="99" max="16384" width="11.5703125" style="16"/>
  </cols>
  <sheetData>
    <row r="1" spans="1:98" ht="15" customHeight="1" thickBot="1">
      <c r="A1" s="975" t="s">
        <v>27</v>
      </c>
      <c r="B1" s="314"/>
      <c r="C1" s="497" t="s">
        <v>1075</v>
      </c>
      <c r="D1" s="498" t="s">
        <v>29</v>
      </c>
      <c r="E1" s="314"/>
      <c r="F1" s="314"/>
      <c r="G1" s="314"/>
      <c r="H1" s="314"/>
      <c r="I1" s="314"/>
      <c r="J1" s="314"/>
      <c r="K1" s="314"/>
      <c r="L1" s="313"/>
      <c r="M1" s="313"/>
      <c r="N1" s="312"/>
      <c r="O1" s="314"/>
      <c r="P1" s="314"/>
      <c r="Q1" s="314"/>
      <c r="R1" s="314"/>
      <c r="S1" s="314"/>
      <c r="T1" s="314"/>
      <c r="U1" s="314"/>
      <c r="V1" s="314"/>
      <c r="W1" s="314"/>
      <c r="X1" s="499"/>
      <c r="Y1" s="312"/>
      <c r="Z1" s="313"/>
      <c r="AA1" s="977" t="s">
        <v>1076</v>
      </c>
      <c r="AB1" s="977"/>
      <c r="AC1" s="977"/>
      <c r="AD1" s="977"/>
      <c r="AE1" s="978"/>
      <c r="AF1" s="978"/>
      <c r="AG1" s="978"/>
      <c r="AH1" s="978"/>
      <c r="AI1" s="978"/>
      <c r="AJ1" s="978"/>
      <c r="AK1" s="978"/>
      <c r="AL1" s="978"/>
      <c r="AM1" s="978"/>
      <c r="AN1" s="978"/>
      <c r="AO1" s="978"/>
      <c r="AP1" s="978"/>
      <c r="AQ1" s="978"/>
      <c r="AR1" s="978"/>
      <c r="AS1" s="978"/>
      <c r="AT1" s="978"/>
      <c r="AU1" s="978"/>
      <c r="AV1" s="978"/>
      <c r="AW1" s="978"/>
      <c r="AX1" s="978"/>
      <c r="AY1" s="978"/>
      <c r="AZ1" s="978"/>
      <c r="BA1" s="978"/>
      <c r="BB1" s="978"/>
      <c r="BC1" s="978"/>
      <c r="BD1" s="978"/>
      <c r="BE1" s="978"/>
      <c r="BF1" s="978"/>
      <c r="BG1" s="978"/>
      <c r="BH1" s="978"/>
      <c r="BI1" s="978"/>
      <c r="BJ1" s="978"/>
      <c r="BK1" s="978"/>
      <c r="BL1" s="978"/>
      <c r="BM1" s="978"/>
      <c r="BN1" s="978"/>
      <c r="BO1" s="978"/>
      <c r="BP1" s="978"/>
      <c r="BQ1" s="978"/>
      <c r="BR1" s="978"/>
      <c r="BS1" s="978"/>
      <c r="BT1" s="979" t="s">
        <v>34</v>
      </c>
      <c r="BU1" s="979"/>
      <c r="BV1" s="979"/>
      <c r="BW1" s="979"/>
      <c r="BX1" s="979"/>
      <c r="BY1" s="979"/>
      <c r="BZ1" s="980" t="s">
        <v>35</v>
      </c>
      <c r="CA1" s="980"/>
      <c r="CB1" s="980"/>
      <c r="CC1" s="980"/>
      <c r="CD1" s="980"/>
      <c r="CE1" s="980"/>
      <c r="CF1" s="980"/>
      <c r="CG1" s="980"/>
      <c r="CH1" s="980"/>
      <c r="CI1" s="980"/>
      <c r="CJ1" s="980"/>
      <c r="CK1" s="980"/>
      <c r="CL1" s="980"/>
      <c r="CM1" s="980"/>
      <c r="CN1" s="980"/>
      <c r="CO1" s="980"/>
      <c r="CP1" s="980"/>
      <c r="CQ1" s="980"/>
      <c r="CR1" s="980"/>
      <c r="CS1" s="980"/>
      <c r="CT1" s="980"/>
    </row>
    <row r="2" spans="1:98" ht="49.5" customHeight="1" thickBot="1">
      <c r="A2" s="976"/>
      <c r="B2" s="500" t="s">
        <v>28</v>
      </c>
      <c r="C2" s="500" t="s">
        <v>1077</v>
      </c>
      <c r="D2" s="500" t="s">
        <v>36</v>
      </c>
      <c r="E2" s="500" t="s">
        <v>37</v>
      </c>
      <c r="F2" s="500" t="s">
        <v>38</v>
      </c>
      <c r="G2" s="500" t="s">
        <v>39</v>
      </c>
      <c r="H2" s="500" t="s">
        <v>1078</v>
      </c>
      <c r="I2" s="500" t="s">
        <v>40</v>
      </c>
      <c r="J2" s="981" t="s">
        <v>41</v>
      </c>
      <c r="K2" s="981"/>
      <c r="L2" s="502" t="s">
        <v>30</v>
      </c>
      <c r="M2" s="502"/>
      <c r="N2" s="502" t="s">
        <v>31</v>
      </c>
      <c r="O2" s="502"/>
      <c r="P2" s="502"/>
      <c r="Q2" s="502"/>
      <c r="R2" s="502"/>
      <c r="S2" s="502"/>
      <c r="T2" s="502"/>
      <c r="U2" s="502"/>
      <c r="V2" s="502"/>
      <c r="W2" s="502"/>
      <c r="X2" s="502"/>
      <c r="Y2" s="500" t="s">
        <v>32</v>
      </c>
      <c r="Z2" s="500" t="s">
        <v>33</v>
      </c>
      <c r="AA2" s="981">
        <v>2020</v>
      </c>
      <c r="AB2" s="981"/>
      <c r="AC2" s="981"/>
      <c r="AD2" s="981"/>
      <c r="AE2" s="982">
        <v>2021</v>
      </c>
      <c r="AF2" s="983"/>
      <c r="AG2" s="983"/>
      <c r="AH2" s="984"/>
      <c r="AI2" s="982">
        <v>2022</v>
      </c>
      <c r="AJ2" s="983"/>
      <c r="AK2" s="983"/>
      <c r="AL2" s="984"/>
      <c r="AM2" s="985">
        <v>2023</v>
      </c>
      <c r="AN2" s="986"/>
      <c r="AO2" s="986"/>
      <c r="AP2" s="987"/>
      <c r="AQ2" s="985">
        <v>2024</v>
      </c>
      <c r="AR2" s="986"/>
      <c r="AS2" s="986"/>
      <c r="AT2" s="987"/>
      <c r="AU2" s="985">
        <v>2025</v>
      </c>
      <c r="AV2" s="986"/>
      <c r="AW2" s="986"/>
      <c r="AX2" s="987"/>
      <c r="AY2" s="985">
        <v>2026</v>
      </c>
      <c r="AZ2" s="986"/>
      <c r="BA2" s="986"/>
      <c r="BB2" s="987"/>
      <c r="BC2" s="985">
        <v>2027</v>
      </c>
      <c r="BD2" s="986"/>
      <c r="BE2" s="986"/>
      <c r="BF2" s="987"/>
      <c r="BG2" s="985">
        <v>2028</v>
      </c>
      <c r="BH2" s="986"/>
      <c r="BI2" s="986"/>
      <c r="BJ2" s="987"/>
      <c r="BK2" s="985">
        <v>2029</v>
      </c>
      <c r="BL2" s="986"/>
      <c r="BM2" s="986"/>
      <c r="BN2" s="987"/>
      <c r="BO2" s="985">
        <v>2030</v>
      </c>
      <c r="BP2" s="986"/>
      <c r="BQ2" s="986"/>
      <c r="BR2" s="987"/>
      <c r="BS2" s="503" t="s">
        <v>1079</v>
      </c>
      <c r="BT2" s="99" t="s">
        <v>42</v>
      </c>
      <c r="BU2" s="99" t="s">
        <v>43</v>
      </c>
      <c r="BV2" s="504" t="s">
        <v>44</v>
      </c>
      <c r="BW2" s="504" t="s">
        <v>45</v>
      </c>
      <c r="BX2" s="504" t="s">
        <v>46</v>
      </c>
      <c r="BY2" s="505" t="s">
        <v>47</v>
      </c>
      <c r="BZ2" s="988" t="s">
        <v>48</v>
      </c>
      <c r="CA2" s="989"/>
      <c r="CB2" s="989"/>
      <c r="CC2" s="990"/>
      <c r="CD2" s="988" t="s">
        <v>49</v>
      </c>
      <c r="CE2" s="989"/>
      <c r="CF2" s="989"/>
      <c r="CG2" s="990"/>
      <c r="CH2" s="988" t="s">
        <v>50</v>
      </c>
      <c r="CI2" s="989"/>
      <c r="CJ2" s="989"/>
      <c r="CK2" s="990"/>
      <c r="CL2" s="988" t="s">
        <v>51</v>
      </c>
      <c r="CM2" s="989"/>
      <c r="CN2" s="989"/>
      <c r="CO2" s="990"/>
      <c r="CP2" s="988" t="s">
        <v>52</v>
      </c>
      <c r="CQ2" s="989"/>
      <c r="CR2" s="989"/>
      <c r="CS2" s="990"/>
      <c r="CT2" s="506" t="s">
        <v>53</v>
      </c>
    </row>
    <row r="3" spans="1:98" ht="39" thickBot="1">
      <c r="A3" s="14"/>
      <c r="B3" s="315" t="s">
        <v>28</v>
      </c>
      <c r="C3" s="315" t="s">
        <v>1077</v>
      </c>
      <c r="D3" s="315" t="s">
        <v>36</v>
      </c>
      <c r="E3" s="315" t="s">
        <v>37</v>
      </c>
      <c r="F3" s="315" t="s">
        <v>38</v>
      </c>
      <c r="G3" s="315" t="s">
        <v>39</v>
      </c>
      <c r="H3" s="315" t="s">
        <v>1078</v>
      </c>
      <c r="I3" s="315" t="s">
        <v>40</v>
      </c>
      <c r="J3" s="501" t="s">
        <v>58</v>
      </c>
      <c r="K3" s="501" t="s">
        <v>59</v>
      </c>
      <c r="L3" s="315" t="s">
        <v>60</v>
      </c>
      <c r="M3" s="315" t="s">
        <v>61</v>
      </c>
      <c r="N3" s="315" t="s">
        <v>62</v>
      </c>
      <c r="O3" s="315" t="s">
        <v>63</v>
      </c>
      <c r="P3" s="315" t="s">
        <v>64</v>
      </c>
      <c r="Q3" s="315" t="s">
        <v>65</v>
      </c>
      <c r="R3" s="315" t="s">
        <v>66</v>
      </c>
      <c r="S3" s="315" t="s">
        <v>67</v>
      </c>
      <c r="T3" s="315" t="s">
        <v>68</v>
      </c>
      <c r="U3" s="315" t="s">
        <v>69</v>
      </c>
      <c r="V3" s="315" t="s">
        <v>70</v>
      </c>
      <c r="W3" s="315" t="s">
        <v>71</v>
      </c>
      <c r="X3" s="315" t="s">
        <v>72</v>
      </c>
      <c r="Y3" s="315" t="s">
        <v>32</v>
      </c>
      <c r="Z3" s="315" t="s">
        <v>33</v>
      </c>
      <c r="AA3" s="501" t="s">
        <v>73</v>
      </c>
      <c r="AB3" s="501" t="s">
        <v>74</v>
      </c>
      <c r="AC3" s="501" t="s">
        <v>75</v>
      </c>
      <c r="AD3" s="507" t="s">
        <v>76</v>
      </c>
      <c r="AE3" s="508" t="s">
        <v>73</v>
      </c>
      <c r="AF3" s="508" t="s">
        <v>74</v>
      </c>
      <c r="AG3" s="508" t="s">
        <v>75</v>
      </c>
      <c r="AH3" s="509" t="s">
        <v>76</v>
      </c>
      <c r="AI3" s="508" t="s">
        <v>73</v>
      </c>
      <c r="AJ3" s="508" t="s">
        <v>74</v>
      </c>
      <c r="AK3" s="508" t="s">
        <v>75</v>
      </c>
      <c r="AL3" s="509" t="s">
        <v>76</v>
      </c>
      <c r="AM3" s="508" t="s">
        <v>73</v>
      </c>
      <c r="AN3" s="508" t="s">
        <v>1080</v>
      </c>
      <c r="AO3" s="508" t="s">
        <v>75</v>
      </c>
      <c r="AP3" s="509" t="s">
        <v>76</v>
      </c>
      <c r="AQ3" s="508" t="s">
        <v>73</v>
      </c>
      <c r="AR3" s="508" t="s">
        <v>1080</v>
      </c>
      <c r="AS3" s="508" t="s">
        <v>75</v>
      </c>
      <c r="AT3" s="509" t="s">
        <v>76</v>
      </c>
      <c r="AU3" s="508" t="s">
        <v>73</v>
      </c>
      <c r="AV3" s="508" t="s">
        <v>1080</v>
      </c>
      <c r="AW3" s="508" t="s">
        <v>75</v>
      </c>
      <c r="AX3" s="509" t="s">
        <v>76</v>
      </c>
      <c r="AY3" s="508" t="s">
        <v>73</v>
      </c>
      <c r="AZ3" s="508" t="s">
        <v>1080</v>
      </c>
      <c r="BA3" s="508" t="s">
        <v>75</v>
      </c>
      <c r="BB3" s="509" t="s">
        <v>76</v>
      </c>
      <c r="BC3" s="508" t="s">
        <v>73</v>
      </c>
      <c r="BD3" s="508" t="s">
        <v>1080</v>
      </c>
      <c r="BE3" s="508" t="s">
        <v>75</v>
      </c>
      <c r="BF3" s="509" t="s">
        <v>76</v>
      </c>
      <c r="BG3" s="508" t="s">
        <v>73</v>
      </c>
      <c r="BH3" s="508" t="s">
        <v>1080</v>
      </c>
      <c r="BI3" s="508" t="s">
        <v>75</v>
      </c>
      <c r="BJ3" s="509" t="s">
        <v>76</v>
      </c>
      <c r="BK3" s="508" t="s">
        <v>73</v>
      </c>
      <c r="BL3" s="508" t="s">
        <v>1080</v>
      </c>
      <c r="BM3" s="508" t="s">
        <v>75</v>
      </c>
      <c r="BN3" s="509" t="s">
        <v>76</v>
      </c>
      <c r="BO3" s="508" t="s">
        <v>73</v>
      </c>
      <c r="BP3" s="508" t="s">
        <v>1080</v>
      </c>
      <c r="BQ3" s="508" t="s">
        <v>75</v>
      </c>
      <c r="BR3" s="509" t="s">
        <v>76</v>
      </c>
      <c r="BS3" s="503" t="s">
        <v>1079</v>
      </c>
      <c r="BT3" s="99" t="s">
        <v>42</v>
      </c>
      <c r="BU3" s="99" t="s">
        <v>43</v>
      </c>
      <c r="BV3" s="504" t="s">
        <v>44</v>
      </c>
      <c r="BW3" s="504" t="s">
        <v>45</v>
      </c>
      <c r="BX3" s="504" t="s">
        <v>46</v>
      </c>
      <c r="BY3" s="505" t="s">
        <v>47</v>
      </c>
      <c r="BZ3" s="9" t="s">
        <v>54</v>
      </c>
      <c r="CA3" s="10" t="s">
        <v>55</v>
      </c>
      <c r="CB3" s="10" t="s">
        <v>56</v>
      </c>
      <c r="CC3" s="11" t="s">
        <v>57</v>
      </c>
      <c r="CD3" s="9" t="s">
        <v>54</v>
      </c>
      <c r="CE3" s="10" t="s">
        <v>55</v>
      </c>
      <c r="CF3" s="10" t="s">
        <v>56</v>
      </c>
      <c r="CG3" s="11" t="s">
        <v>57</v>
      </c>
      <c r="CH3" s="9" t="s">
        <v>54</v>
      </c>
      <c r="CI3" s="10" t="s">
        <v>55</v>
      </c>
      <c r="CJ3" s="10" t="s">
        <v>56</v>
      </c>
      <c r="CK3" s="11" t="s">
        <v>57</v>
      </c>
      <c r="CL3" s="9" t="s">
        <v>54</v>
      </c>
      <c r="CM3" s="10" t="s">
        <v>55</v>
      </c>
      <c r="CN3" s="10" t="s">
        <v>56</v>
      </c>
      <c r="CO3" s="11" t="s">
        <v>57</v>
      </c>
      <c r="CP3" s="9" t="s">
        <v>54</v>
      </c>
      <c r="CQ3" s="10" t="s">
        <v>55</v>
      </c>
      <c r="CR3" s="10" t="s">
        <v>56</v>
      </c>
      <c r="CS3" s="11" t="s">
        <v>57</v>
      </c>
      <c r="CT3" s="15"/>
    </row>
    <row r="4" spans="1:98" s="656" customFormat="1" ht="118.5" customHeight="1" thickBot="1">
      <c r="A4" s="641">
        <v>87</v>
      </c>
      <c r="B4" s="642" t="s">
        <v>95</v>
      </c>
      <c r="C4" s="642" t="s">
        <v>1089</v>
      </c>
      <c r="D4" s="642" t="s">
        <v>0</v>
      </c>
      <c r="E4" s="642" t="s">
        <v>96</v>
      </c>
      <c r="F4" s="642" t="s">
        <v>97</v>
      </c>
      <c r="G4" s="642" t="s">
        <v>77</v>
      </c>
      <c r="H4" s="643" t="s">
        <v>1083</v>
      </c>
      <c r="I4" s="642" t="s">
        <v>83</v>
      </c>
      <c r="J4" s="642" t="s">
        <v>82</v>
      </c>
      <c r="K4" s="642" t="s">
        <v>82</v>
      </c>
      <c r="L4" s="644">
        <v>44562</v>
      </c>
      <c r="M4" s="644">
        <v>47848</v>
      </c>
      <c r="N4" s="642" t="s">
        <v>80</v>
      </c>
      <c r="O4" s="642" t="s">
        <v>80</v>
      </c>
      <c r="P4" s="642">
        <v>1</v>
      </c>
      <c r="Q4" s="642">
        <v>0</v>
      </c>
      <c r="R4" s="642">
        <v>1</v>
      </c>
      <c r="S4" s="642">
        <v>0</v>
      </c>
      <c r="T4" s="642">
        <v>1</v>
      </c>
      <c r="U4" s="642" t="s">
        <v>80</v>
      </c>
      <c r="V4" s="642">
        <v>1</v>
      </c>
      <c r="W4" s="642" t="s">
        <v>80</v>
      </c>
      <c r="X4" s="642">
        <v>1</v>
      </c>
      <c r="Y4" s="642">
        <v>5</v>
      </c>
      <c r="Z4" s="643" t="s">
        <v>85</v>
      </c>
      <c r="AA4" s="645" t="s">
        <v>82</v>
      </c>
      <c r="AB4" s="645" t="s">
        <v>82</v>
      </c>
      <c r="AC4" s="646" t="s">
        <v>1090</v>
      </c>
      <c r="AD4" s="647" t="s">
        <v>82</v>
      </c>
      <c r="AE4" s="645">
        <v>18000000</v>
      </c>
      <c r="AF4" s="645">
        <v>18000000</v>
      </c>
      <c r="AG4" s="648" t="s">
        <v>86</v>
      </c>
      <c r="AH4" s="647">
        <v>7709</v>
      </c>
      <c r="AI4" s="645">
        <v>50000000</v>
      </c>
      <c r="AJ4" s="645">
        <v>50000000</v>
      </c>
      <c r="AK4" s="648" t="s">
        <v>86</v>
      </c>
      <c r="AL4" s="647">
        <v>7709</v>
      </c>
      <c r="AM4" s="645">
        <v>18000000</v>
      </c>
      <c r="AN4" s="645">
        <v>18000000</v>
      </c>
      <c r="AO4" s="648" t="s">
        <v>86</v>
      </c>
      <c r="AP4" s="647">
        <v>7709</v>
      </c>
      <c r="AQ4" s="645">
        <v>50000000</v>
      </c>
      <c r="AR4" s="645">
        <v>50000000</v>
      </c>
      <c r="AS4" s="648" t="s">
        <v>86</v>
      </c>
      <c r="AT4" s="647">
        <v>7709</v>
      </c>
      <c r="AU4" s="645">
        <v>18000000</v>
      </c>
      <c r="AV4" s="645">
        <v>18000000</v>
      </c>
      <c r="AW4" s="646" t="s">
        <v>1091</v>
      </c>
      <c r="AX4" s="646" t="s">
        <v>82</v>
      </c>
      <c r="AY4" s="645">
        <v>50000000</v>
      </c>
      <c r="AZ4" s="645">
        <v>50000000</v>
      </c>
      <c r="BA4" s="646" t="s">
        <v>1091</v>
      </c>
      <c r="BB4" s="646" t="s">
        <v>82</v>
      </c>
      <c r="BC4" s="645">
        <v>18000000</v>
      </c>
      <c r="BD4" s="645">
        <v>18000000</v>
      </c>
      <c r="BE4" s="646" t="s">
        <v>1091</v>
      </c>
      <c r="BF4" s="646" t="s">
        <v>82</v>
      </c>
      <c r="BG4" s="645">
        <v>50000000</v>
      </c>
      <c r="BH4" s="645">
        <v>50000000</v>
      </c>
      <c r="BI4" s="646" t="s">
        <v>1091</v>
      </c>
      <c r="BJ4" s="646" t="s">
        <v>82</v>
      </c>
      <c r="BK4" s="645">
        <v>18000000</v>
      </c>
      <c r="BL4" s="645">
        <v>18000000</v>
      </c>
      <c r="BM4" s="646" t="s">
        <v>1091</v>
      </c>
      <c r="BN4" s="646" t="s">
        <v>82</v>
      </c>
      <c r="BO4" s="645">
        <v>50000000</v>
      </c>
      <c r="BP4" s="645">
        <v>50000000</v>
      </c>
      <c r="BQ4" s="646" t="s">
        <v>1091</v>
      </c>
      <c r="BR4" s="646" t="s">
        <v>82</v>
      </c>
      <c r="BS4" s="645">
        <v>340000000</v>
      </c>
      <c r="BT4" s="642" t="s">
        <v>98</v>
      </c>
      <c r="BU4" s="642" t="s">
        <v>99</v>
      </c>
      <c r="BV4" s="646"/>
      <c r="BW4" s="589"/>
      <c r="BX4" s="642"/>
      <c r="BY4" s="642"/>
      <c r="BZ4" s="649" t="s">
        <v>80</v>
      </c>
      <c r="CA4" s="649" t="s">
        <v>80</v>
      </c>
      <c r="CB4" s="650" t="s">
        <v>80</v>
      </c>
      <c r="CC4" s="649"/>
      <c r="CD4" s="515" t="s">
        <v>100</v>
      </c>
      <c r="CE4" s="28" t="s">
        <v>101</v>
      </c>
      <c r="CF4" s="599" t="s">
        <v>101</v>
      </c>
      <c r="CG4" s="651" t="s">
        <v>101</v>
      </c>
      <c r="CH4" s="652" t="s">
        <v>102</v>
      </c>
      <c r="CI4" s="652" t="s">
        <v>103</v>
      </c>
      <c r="CJ4" s="611" t="s">
        <v>104</v>
      </c>
      <c r="CK4" s="653" t="s">
        <v>103</v>
      </c>
      <c r="CL4" s="654"/>
      <c r="CM4" s="515"/>
      <c r="CN4" s="654"/>
      <c r="CO4" s="654"/>
      <c r="CP4" s="515" t="s">
        <v>87</v>
      </c>
      <c r="CQ4" s="515" t="s">
        <v>105</v>
      </c>
      <c r="CR4" s="511" t="s">
        <v>105</v>
      </c>
      <c r="CS4" s="655" t="s">
        <v>105</v>
      </c>
      <c r="CT4" s="654"/>
    </row>
    <row r="5" spans="1:98" s="656" customFormat="1" ht="118.5" customHeight="1">
      <c r="A5" s="641">
        <v>88</v>
      </c>
      <c r="B5" s="642" t="s">
        <v>95</v>
      </c>
      <c r="C5" s="642" t="s">
        <v>1089</v>
      </c>
      <c r="D5" s="598" t="s">
        <v>1</v>
      </c>
      <c r="E5" s="642" t="s">
        <v>106</v>
      </c>
      <c r="F5" s="642" t="s">
        <v>107</v>
      </c>
      <c r="G5" s="642" t="s">
        <v>77</v>
      </c>
      <c r="H5" s="643" t="s">
        <v>1081</v>
      </c>
      <c r="I5" s="642" t="s">
        <v>83</v>
      </c>
      <c r="J5" s="642" t="s">
        <v>82</v>
      </c>
      <c r="K5" s="642" t="s">
        <v>82</v>
      </c>
      <c r="L5" s="644">
        <v>44562</v>
      </c>
      <c r="M5" s="644">
        <v>47848</v>
      </c>
      <c r="N5" s="642" t="s">
        <v>80</v>
      </c>
      <c r="O5" s="642" t="s">
        <v>80</v>
      </c>
      <c r="P5" s="642">
        <v>1</v>
      </c>
      <c r="Q5" s="642">
        <v>0</v>
      </c>
      <c r="R5" s="642">
        <v>1</v>
      </c>
      <c r="S5" s="642">
        <v>0</v>
      </c>
      <c r="T5" s="642">
        <v>1</v>
      </c>
      <c r="U5" s="642">
        <v>0</v>
      </c>
      <c r="V5" s="642">
        <v>1</v>
      </c>
      <c r="W5" s="642" t="s">
        <v>80</v>
      </c>
      <c r="X5" s="642">
        <v>1</v>
      </c>
      <c r="Y5" s="642">
        <v>5</v>
      </c>
      <c r="Z5" s="643" t="s">
        <v>85</v>
      </c>
      <c r="AA5" s="645" t="s">
        <v>80</v>
      </c>
      <c r="AB5" s="645" t="s">
        <v>82</v>
      </c>
      <c r="AC5" s="646" t="s">
        <v>1090</v>
      </c>
      <c r="AD5" s="647" t="s">
        <v>82</v>
      </c>
      <c r="AE5" s="645">
        <v>18000000</v>
      </c>
      <c r="AF5" s="645">
        <v>18000000</v>
      </c>
      <c r="AG5" s="648" t="s">
        <v>86</v>
      </c>
      <c r="AH5" s="647">
        <v>7709</v>
      </c>
      <c r="AI5" s="645">
        <v>50000000</v>
      </c>
      <c r="AJ5" s="645">
        <v>50000000</v>
      </c>
      <c r="AK5" s="648" t="s">
        <v>86</v>
      </c>
      <c r="AL5" s="647">
        <v>7709</v>
      </c>
      <c r="AM5" s="645">
        <v>18000000</v>
      </c>
      <c r="AN5" s="645">
        <v>18000000</v>
      </c>
      <c r="AO5" s="648" t="s">
        <v>86</v>
      </c>
      <c r="AP5" s="646" t="s">
        <v>82</v>
      </c>
      <c r="AQ5" s="645">
        <v>50000000</v>
      </c>
      <c r="AR5" s="645">
        <v>50000000</v>
      </c>
      <c r="AS5" s="648" t="s">
        <v>86</v>
      </c>
      <c r="AT5" s="647">
        <v>7709</v>
      </c>
      <c r="AU5" s="645">
        <v>18000000</v>
      </c>
      <c r="AV5" s="645">
        <v>18000000</v>
      </c>
      <c r="AW5" s="646" t="s">
        <v>1091</v>
      </c>
      <c r="AX5" s="646" t="s">
        <v>82</v>
      </c>
      <c r="AY5" s="645">
        <v>50000000</v>
      </c>
      <c r="AZ5" s="645">
        <v>50000000</v>
      </c>
      <c r="BA5" s="646" t="s">
        <v>1091</v>
      </c>
      <c r="BB5" s="646" t="s">
        <v>82</v>
      </c>
      <c r="BC5" s="645">
        <v>18000000</v>
      </c>
      <c r="BD5" s="645">
        <v>18000000</v>
      </c>
      <c r="BE5" s="646" t="s">
        <v>1091</v>
      </c>
      <c r="BF5" s="646" t="s">
        <v>82</v>
      </c>
      <c r="BG5" s="645">
        <v>50000000</v>
      </c>
      <c r="BH5" s="645">
        <v>50000000</v>
      </c>
      <c r="BI5" s="646" t="s">
        <v>1091</v>
      </c>
      <c r="BJ5" s="646" t="s">
        <v>82</v>
      </c>
      <c r="BK5" s="645">
        <v>18000000</v>
      </c>
      <c r="BL5" s="645">
        <v>18000000</v>
      </c>
      <c r="BM5" s="646" t="s">
        <v>1091</v>
      </c>
      <c r="BN5" s="646" t="s">
        <v>82</v>
      </c>
      <c r="BO5" s="645">
        <v>50000000</v>
      </c>
      <c r="BP5" s="645">
        <v>50000000</v>
      </c>
      <c r="BQ5" s="646" t="s">
        <v>1091</v>
      </c>
      <c r="BR5" s="646" t="s">
        <v>82</v>
      </c>
      <c r="BS5" s="645">
        <v>340000000</v>
      </c>
      <c r="BT5" s="642" t="s">
        <v>98</v>
      </c>
      <c r="BU5" s="642" t="s">
        <v>99</v>
      </c>
      <c r="BV5" s="642"/>
      <c r="BW5" s="642"/>
      <c r="BX5" s="642"/>
      <c r="BY5" s="642"/>
      <c r="BZ5" s="657" t="s">
        <v>80</v>
      </c>
      <c r="CA5" s="658" t="s">
        <v>80</v>
      </c>
      <c r="CB5" s="659" t="s">
        <v>80</v>
      </c>
      <c r="CC5" s="660"/>
      <c r="CD5" s="661" t="s">
        <v>108</v>
      </c>
      <c r="CE5" s="662" t="s">
        <v>109</v>
      </c>
      <c r="CF5" s="663" t="s">
        <v>109</v>
      </c>
      <c r="CG5" s="664" t="s">
        <v>109</v>
      </c>
      <c r="CH5" s="665" t="s">
        <v>110</v>
      </c>
      <c r="CI5" s="666" t="s">
        <v>103</v>
      </c>
      <c r="CJ5" s="667" t="s">
        <v>104</v>
      </c>
      <c r="CK5" s="668" t="s">
        <v>103</v>
      </c>
      <c r="CL5" s="669"/>
      <c r="CM5" s="670"/>
      <c r="CN5" s="671"/>
      <c r="CO5" s="672"/>
      <c r="CP5" s="670" t="s">
        <v>87</v>
      </c>
      <c r="CQ5" s="670" t="s">
        <v>111</v>
      </c>
      <c r="CR5" s="673" t="s">
        <v>112</v>
      </c>
      <c r="CS5" s="674" t="s">
        <v>111</v>
      </c>
      <c r="CT5" s="675"/>
    </row>
    <row r="6" spans="1:98" s="656" customFormat="1" ht="118.5" customHeight="1">
      <c r="A6" s="641">
        <v>89</v>
      </c>
      <c r="B6" s="642" t="s">
        <v>95</v>
      </c>
      <c r="C6" s="642" t="s">
        <v>1089</v>
      </c>
      <c r="D6" s="605" t="s">
        <v>2</v>
      </c>
      <c r="E6" s="605" t="s">
        <v>113</v>
      </c>
      <c r="F6" s="605" t="s">
        <v>114</v>
      </c>
      <c r="G6" s="642" t="s">
        <v>77</v>
      </c>
      <c r="H6" s="676" t="s">
        <v>1081</v>
      </c>
      <c r="I6" s="589" t="s">
        <v>83</v>
      </c>
      <c r="J6" s="648">
        <v>1151.3999999999999</v>
      </c>
      <c r="K6" s="589">
        <v>2019</v>
      </c>
      <c r="L6" s="677">
        <v>44044</v>
      </c>
      <c r="M6" s="678">
        <v>47848</v>
      </c>
      <c r="N6" s="648">
        <v>82.5</v>
      </c>
      <c r="O6" s="648">
        <v>467.50000000000006</v>
      </c>
      <c r="P6" s="648">
        <v>467.50000000000006</v>
      </c>
      <c r="Q6" s="648">
        <v>330</v>
      </c>
      <c r="R6" s="648">
        <v>27.500000000000004</v>
      </c>
      <c r="S6" s="648">
        <v>82.5</v>
      </c>
      <c r="T6" s="648">
        <v>467.50000000000006</v>
      </c>
      <c r="U6" s="648">
        <v>467.50000000000006</v>
      </c>
      <c r="V6" s="648">
        <v>330</v>
      </c>
      <c r="W6" s="648">
        <v>27.500000000000004</v>
      </c>
      <c r="X6" s="648">
        <v>82.5</v>
      </c>
      <c r="Y6" s="648">
        <f>+SUM(N6:X6)</f>
        <v>2832.5</v>
      </c>
      <c r="Z6" s="676" t="s">
        <v>85</v>
      </c>
      <c r="AA6" s="645">
        <v>371625156.37499994</v>
      </c>
      <c r="AB6" s="645">
        <v>371625156.37499994</v>
      </c>
      <c r="AC6" s="648" t="s">
        <v>86</v>
      </c>
      <c r="AD6" s="648">
        <v>7722</v>
      </c>
      <c r="AE6" s="645">
        <v>2105875886.125</v>
      </c>
      <c r="AF6" s="645">
        <v>2105875886.125</v>
      </c>
      <c r="AG6" s="648" t="s">
        <v>86</v>
      </c>
      <c r="AH6" s="648">
        <v>7722</v>
      </c>
      <c r="AI6" s="645">
        <v>2105875886.125</v>
      </c>
      <c r="AJ6" s="645">
        <v>2105875886.125</v>
      </c>
      <c r="AK6" s="648" t="s">
        <v>86</v>
      </c>
      <c r="AL6" s="648">
        <v>7722</v>
      </c>
      <c r="AM6" s="645">
        <v>1486500625.4999998</v>
      </c>
      <c r="AN6" s="645">
        <v>1486500625.4999998</v>
      </c>
      <c r="AO6" s="648" t="s">
        <v>86</v>
      </c>
      <c r="AP6" s="648">
        <v>7722</v>
      </c>
      <c r="AQ6" s="645">
        <v>123875052.125</v>
      </c>
      <c r="AR6" s="645">
        <v>123875052.125</v>
      </c>
      <c r="AS6" s="648" t="s">
        <v>86</v>
      </c>
      <c r="AT6" s="648">
        <v>7722</v>
      </c>
      <c r="AU6" s="645" t="s">
        <v>82</v>
      </c>
      <c r="AV6" s="645" t="s">
        <v>82</v>
      </c>
      <c r="AW6" s="679" t="s">
        <v>1082</v>
      </c>
      <c r="AX6" s="679" t="s">
        <v>82</v>
      </c>
      <c r="AY6" s="645" t="s">
        <v>82</v>
      </c>
      <c r="AZ6" s="645" t="s">
        <v>82</v>
      </c>
      <c r="BA6" s="679" t="s">
        <v>1082</v>
      </c>
      <c r="BB6" s="679" t="s">
        <v>82</v>
      </c>
      <c r="BC6" s="645" t="s">
        <v>82</v>
      </c>
      <c r="BD6" s="645" t="s">
        <v>82</v>
      </c>
      <c r="BE6" s="679" t="s">
        <v>1082</v>
      </c>
      <c r="BF6" s="679" t="s">
        <v>82</v>
      </c>
      <c r="BG6" s="645" t="s">
        <v>82</v>
      </c>
      <c r="BH6" s="645" t="s">
        <v>82</v>
      </c>
      <c r="BI6" s="679" t="s">
        <v>1082</v>
      </c>
      <c r="BJ6" s="679" t="s">
        <v>82</v>
      </c>
      <c r="BK6" s="645" t="s">
        <v>82</v>
      </c>
      <c r="BL6" s="645" t="s">
        <v>82</v>
      </c>
      <c r="BM6" s="679" t="s">
        <v>1082</v>
      </c>
      <c r="BN6" s="679" t="s">
        <v>82</v>
      </c>
      <c r="BO6" s="645" t="s">
        <v>82</v>
      </c>
      <c r="BP6" s="645" t="s">
        <v>82</v>
      </c>
      <c r="BQ6" s="679" t="s">
        <v>1082</v>
      </c>
      <c r="BR6" s="679" t="s">
        <v>82</v>
      </c>
      <c r="BS6" s="645">
        <v>6193752606.25</v>
      </c>
      <c r="BT6" s="589" t="s">
        <v>98</v>
      </c>
      <c r="BU6" s="589" t="s">
        <v>115</v>
      </c>
      <c r="BV6" s="589" t="s">
        <v>98</v>
      </c>
      <c r="BW6" s="589" t="s">
        <v>116</v>
      </c>
      <c r="BX6" s="589">
        <v>2976030</v>
      </c>
      <c r="BY6" s="589" t="s">
        <v>117</v>
      </c>
      <c r="BZ6" s="680">
        <v>82</v>
      </c>
      <c r="CA6" s="681">
        <v>53</v>
      </c>
      <c r="CB6" s="681">
        <v>57</v>
      </c>
      <c r="CC6" s="682">
        <v>244</v>
      </c>
      <c r="CD6" s="601" t="s">
        <v>118</v>
      </c>
      <c r="CE6" s="683" t="s">
        <v>119</v>
      </c>
      <c r="CF6" s="684" t="s">
        <v>120</v>
      </c>
      <c r="CG6" s="685" t="s">
        <v>1092</v>
      </c>
      <c r="CH6" s="686" t="s">
        <v>121</v>
      </c>
      <c r="CI6" s="687" t="s">
        <v>122</v>
      </c>
      <c r="CJ6" s="688" t="s">
        <v>123</v>
      </c>
      <c r="CK6" s="689" t="s">
        <v>1093</v>
      </c>
      <c r="CL6" s="690"/>
      <c r="CM6" s="601" t="s">
        <v>87</v>
      </c>
      <c r="CN6" s="691"/>
      <c r="CO6" s="692"/>
      <c r="CP6" s="601" t="s">
        <v>87</v>
      </c>
      <c r="CQ6" s="693" t="s">
        <v>87</v>
      </c>
      <c r="CR6" s="691"/>
      <c r="CS6" s="692"/>
      <c r="CT6" s="694"/>
    </row>
    <row r="7" spans="1:98" s="656" customFormat="1" ht="118.5" customHeight="1">
      <c r="A7" s="641">
        <v>90</v>
      </c>
      <c r="B7" s="642" t="s">
        <v>95</v>
      </c>
      <c r="C7" s="642" t="s">
        <v>1089</v>
      </c>
      <c r="D7" s="589" t="s">
        <v>3</v>
      </c>
      <c r="E7" s="605" t="s">
        <v>124</v>
      </c>
      <c r="F7" s="605" t="s">
        <v>125</v>
      </c>
      <c r="G7" s="642" t="s">
        <v>77</v>
      </c>
      <c r="H7" s="605" t="s">
        <v>1081</v>
      </c>
      <c r="I7" s="589" t="s">
        <v>83</v>
      </c>
      <c r="J7" s="648">
        <v>1421</v>
      </c>
      <c r="K7" s="589">
        <v>2019</v>
      </c>
      <c r="L7" s="677">
        <v>44044</v>
      </c>
      <c r="M7" s="677">
        <v>47848</v>
      </c>
      <c r="N7" s="648">
        <v>404.4</v>
      </c>
      <c r="O7" s="648">
        <v>541.19999999999993</v>
      </c>
      <c r="P7" s="648">
        <v>537.6</v>
      </c>
      <c r="Q7" s="648">
        <v>528</v>
      </c>
      <c r="R7" s="648">
        <v>511.79999999999995</v>
      </c>
      <c r="S7" s="648">
        <v>404.4</v>
      </c>
      <c r="T7" s="648">
        <v>541.19999999999993</v>
      </c>
      <c r="U7" s="648">
        <v>537.6</v>
      </c>
      <c r="V7" s="648">
        <v>528</v>
      </c>
      <c r="W7" s="648">
        <v>511.79999999999995</v>
      </c>
      <c r="X7" s="648">
        <v>404</v>
      </c>
      <c r="Y7" s="648">
        <f>N7+O7+P7+Q7+R7+S7+T7+U7+V7+W7+X7</f>
        <v>5450</v>
      </c>
      <c r="Z7" s="605" t="s">
        <v>84</v>
      </c>
      <c r="AA7" s="645">
        <f>+(AB7/674)*N7</f>
        <v>333439499.99999994</v>
      </c>
      <c r="AB7" s="645">
        <v>555732500</v>
      </c>
      <c r="AC7" s="648" t="s">
        <v>81</v>
      </c>
      <c r="AD7" s="648" t="s">
        <v>126</v>
      </c>
      <c r="AE7" s="645">
        <f>+(AF7/902)*O7</f>
        <v>549640124.99999988</v>
      </c>
      <c r="AF7" s="645">
        <v>916066875</v>
      </c>
      <c r="AG7" s="679" t="s">
        <v>86</v>
      </c>
      <c r="AH7" s="648" t="s">
        <v>126</v>
      </c>
      <c r="AI7" s="645">
        <f>+(AJ7/896)*P7</f>
        <v>549640125</v>
      </c>
      <c r="AJ7" s="645">
        <v>916066875</v>
      </c>
      <c r="AK7" s="679" t="s">
        <v>86</v>
      </c>
      <c r="AL7" s="648" t="s">
        <v>126</v>
      </c>
      <c r="AM7" s="645">
        <f>+(AN7/880)*Q7</f>
        <v>513640125</v>
      </c>
      <c r="AN7" s="645">
        <v>856066875</v>
      </c>
      <c r="AO7" s="679" t="s">
        <v>86</v>
      </c>
      <c r="AP7" s="648" t="s">
        <v>126</v>
      </c>
      <c r="AQ7" s="645">
        <f>+(AR7/853)*R7</f>
        <v>453640124.99999994</v>
      </c>
      <c r="AR7" s="645">
        <v>756066875</v>
      </c>
      <c r="AS7" s="679" t="s">
        <v>86</v>
      </c>
      <c r="AT7" s="648" t="s">
        <v>126</v>
      </c>
      <c r="AU7" s="645">
        <v>0</v>
      </c>
      <c r="AV7" s="645" t="s">
        <v>82</v>
      </c>
      <c r="AW7" s="679" t="s">
        <v>1082</v>
      </c>
      <c r="AX7" s="679" t="s">
        <v>82</v>
      </c>
      <c r="AY7" s="645">
        <v>0</v>
      </c>
      <c r="AZ7" s="645" t="s">
        <v>82</v>
      </c>
      <c r="BA7" s="679" t="s">
        <v>1082</v>
      </c>
      <c r="BB7" s="679" t="s">
        <v>82</v>
      </c>
      <c r="BC7" s="645">
        <v>0</v>
      </c>
      <c r="BD7" s="645" t="s">
        <v>82</v>
      </c>
      <c r="BE7" s="679" t="s">
        <v>1082</v>
      </c>
      <c r="BF7" s="679" t="s">
        <v>82</v>
      </c>
      <c r="BG7" s="645">
        <v>0</v>
      </c>
      <c r="BH7" s="645" t="s">
        <v>82</v>
      </c>
      <c r="BI7" s="679" t="s">
        <v>1082</v>
      </c>
      <c r="BJ7" s="679" t="s">
        <v>82</v>
      </c>
      <c r="BK7" s="645">
        <v>0</v>
      </c>
      <c r="BL7" s="645" t="s">
        <v>82</v>
      </c>
      <c r="BM7" s="679" t="s">
        <v>1082</v>
      </c>
      <c r="BN7" s="679" t="s">
        <v>82</v>
      </c>
      <c r="BO7" s="645">
        <v>0</v>
      </c>
      <c r="BP7" s="645" t="s">
        <v>82</v>
      </c>
      <c r="BQ7" s="679" t="s">
        <v>1082</v>
      </c>
      <c r="BR7" s="679" t="s">
        <v>82</v>
      </c>
      <c r="BS7" s="645">
        <v>2399999999.9999995</v>
      </c>
      <c r="BT7" s="589" t="s">
        <v>98</v>
      </c>
      <c r="BU7" s="589" t="s">
        <v>115</v>
      </c>
      <c r="BV7" s="598" t="s">
        <v>127</v>
      </c>
      <c r="BW7" s="598" t="s">
        <v>128</v>
      </c>
      <c r="BX7" s="589">
        <v>2976030</v>
      </c>
      <c r="BY7" s="589" t="s">
        <v>129</v>
      </c>
      <c r="BZ7" s="680">
        <v>38</v>
      </c>
      <c r="CA7" s="681">
        <v>228</v>
      </c>
      <c r="CB7" s="681">
        <v>42</v>
      </c>
      <c r="CC7" s="695">
        <v>121</v>
      </c>
      <c r="CD7" s="601" t="s">
        <v>130</v>
      </c>
      <c r="CE7" s="601" t="s">
        <v>131</v>
      </c>
      <c r="CF7" s="684" t="s">
        <v>132</v>
      </c>
      <c r="CG7" s="696" t="s">
        <v>1094</v>
      </c>
      <c r="CH7" s="697" t="s">
        <v>133</v>
      </c>
      <c r="CI7" s="601" t="s">
        <v>134</v>
      </c>
      <c r="CJ7" s="684" t="s">
        <v>135</v>
      </c>
      <c r="CK7" s="696" t="s">
        <v>1095</v>
      </c>
      <c r="CL7" s="698" t="s">
        <v>136</v>
      </c>
      <c r="CM7" s="601" t="s">
        <v>137</v>
      </c>
      <c r="CN7" s="691"/>
      <c r="CO7" s="699" t="s">
        <v>1096</v>
      </c>
      <c r="CP7" s="601" t="s">
        <v>138</v>
      </c>
      <c r="CQ7" s="601" t="s">
        <v>138</v>
      </c>
      <c r="CR7" s="311" t="s">
        <v>138</v>
      </c>
      <c r="CS7" s="692"/>
      <c r="CT7" s="694"/>
    </row>
    <row r="8" spans="1:98" s="656" customFormat="1" ht="118.5" customHeight="1">
      <c r="A8" s="641">
        <v>91</v>
      </c>
      <c r="B8" s="642" t="s">
        <v>95</v>
      </c>
      <c r="C8" s="642" t="s">
        <v>1089</v>
      </c>
      <c r="D8" s="589" t="s">
        <v>4</v>
      </c>
      <c r="E8" s="605" t="s">
        <v>139</v>
      </c>
      <c r="F8" s="589" t="s">
        <v>140</v>
      </c>
      <c r="G8" s="642" t="s">
        <v>77</v>
      </c>
      <c r="H8" s="605" t="s">
        <v>1081</v>
      </c>
      <c r="I8" s="589" t="s">
        <v>83</v>
      </c>
      <c r="J8" s="605">
        <v>536</v>
      </c>
      <c r="K8" s="589">
        <v>2019</v>
      </c>
      <c r="L8" s="677">
        <v>44044</v>
      </c>
      <c r="M8" s="700">
        <v>47848</v>
      </c>
      <c r="N8" s="589">
        <v>10</v>
      </c>
      <c r="O8" s="589">
        <v>250</v>
      </c>
      <c r="P8" s="589">
        <v>300</v>
      </c>
      <c r="Q8" s="589">
        <v>300</v>
      </c>
      <c r="R8" s="589">
        <v>300</v>
      </c>
      <c r="S8" s="589">
        <v>300</v>
      </c>
      <c r="T8" s="589">
        <v>300</v>
      </c>
      <c r="U8" s="589">
        <v>300</v>
      </c>
      <c r="V8" s="589">
        <v>300</v>
      </c>
      <c r="W8" s="589">
        <v>300</v>
      </c>
      <c r="X8" s="589">
        <v>154</v>
      </c>
      <c r="Y8" s="648">
        <f>+SUM(N8:X8)</f>
        <v>2814</v>
      </c>
      <c r="Z8" s="605" t="s">
        <v>84</v>
      </c>
      <c r="AA8" s="645">
        <f>410167*N8</f>
        <v>4101670</v>
      </c>
      <c r="AB8" s="645">
        <v>4101670</v>
      </c>
      <c r="AC8" s="648" t="s">
        <v>81</v>
      </c>
      <c r="AD8" s="648">
        <v>7773</v>
      </c>
      <c r="AE8" s="645">
        <f>+O8*410167</f>
        <v>102541750</v>
      </c>
      <c r="AF8" s="645">
        <v>102541750</v>
      </c>
      <c r="AG8" s="648" t="s">
        <v>81</v>
      </c>
      <c r="AH8" s="648">
        <v>7773</v>
      </c>
      <c r="AI8" s="645">
        <f>+P8*410167</f>
        <v>123050100</v>
      </c>
      <c r="AJ8" s="645">
        <v>123050100</v>
      </c>
      <c r="AK8" s="648" t="s">
        <v>81</v>
      </c>
      <c r="AL8" s="648">
        <v>7773</v>
      </c>
      <c r="AM8" s="645">
        <f>+Q8*410167</f>
        <v>123050100</v>
      </c>
      <c r="AN8" s="645">
        <v>123050100</v>
      </c>
      <c r="AO8" s="648" t="s">
        <v>81</v>
      </c>
      <c r="AP8" s="648">
        <v>7773</v>
      </c>
      <c r="AQ8" s="645">
        <f>+R8*410167</f>
        <v>123050100</v>
      </c>
      <c r="AR8" s="645">
        <v>123050100</v>
      </c>
      <c r="AS8" s="648" t="s">
        <v>81</v>
      </c>
      <c r="AT8" s="648">
        <v>7773</v>
      </c>
      <c r="AU8" s="645">
        <v>0</v>
      </c>
      <c r="AV8" s="645">
        <v>12</v>
      </c>
      <c r="AW8" s="679" t="s">
        <v>1097</v>
      </c>
      <c r="AX8" s="679" t="s">
        <v>82</v>
      </c>
      <c r="AY8" s="645">
        <f>+AU8*1.03</f>
        <v>0</v>
      </c>
      <c r="AZ8" s="645">
        <v>12</v>
      </c>
      <c r="BA8" s="679" t="s">
        <v>1097</v>
      </c>
      <c r="BB8" s="679" t="s">
        <v>82</v>
      </c>
      <c r="BC8" s="645">
        <v>0</v>
      </c>
      <c r="BD8" s="645">
        <v>12</v>
      </c>
      <c r="BE8" s="679" t="s">
        <v>1097</v>
      </c>
      <c r="BF8" s="679" t="s">
        <v>82</v>
      </c>
      <c r="BG8" s="645">
        <v>0</v>
      </c>
      <c r="BH8" s="645">
        <v>12</v>
      </c>
      <c r="BI8" s="679" t="s">
        <v>1097</v>
      </c>
      <c r="BJ8" s="679" t="s">
        <v>82</v>
      </c>
      <c r="BK8" s="645">
        <v>0</v>
      </c>
      <c r="BL8" s="645">
        <v>12</v>
      </c>
      <c r="BM8" s="679" t="s">
        <v>1097</v>
      </c>
      <c r="BN8" s="679" t="s">
        <v>82</v>
      </c>
      <c r="BO8" s="645">
        <v>0</v>
      </c>
      <c r="BP8" s="645">
        <v>12</v>
      </c>
      <c r="BQ8" s="679" t="s">
        <v>1097</v>
      </c>
      <c r="BR8" s="679" t="s">
        <v>82</v>
      </c>
      <c r="BS8" s="645">
        <v>475793720</v>
      </c>
      <c r="BT8" s="589" t="s">
        <v>98</v>
      </c>
      <c r="BU8" s="589" t="s">
        <v>115</v>
      </c>
      <c r="BV8" s="589" t="s">
        <v>141</v>
      </c>
      <c r="BW8" s="589" t="s">
        <v>142</v>
      </c>
      <c r="BX8" s="589">
        <v>2976030</v>
      </c>
      <c r="BY8" s="589" t="s">
        <v>117</v>
      </c>
      <c r="BZ8" s="680">
        <v>0</v>
      </c>
      <c r="CA8" s="681">
        <v>150</v>
      </c>
      <c r="CB8" s="681"/>
      <c r="CC8" s="701">
        <v>176</v>
      </c>
      <c r="CD8" s="601" t="s">
        <v>143</v>
      </c>
      <c r="CE8" s="683" t="s">
        <v>144</v>
      </c>
      <c r="CF8" s="311" t="s">
        <v>145</v>
      </c>
      <c r="CG8" s="685" t="s">
        <v>1098</v>
      </c>
      <c r="CH8" s="686" t="s">
        <v>110</v>
      </c>
      <c r="CI8" s="683" t="s">
        <v>146</v>
      </c>
      <c r="CJ8" s="702" t="s">
        <v>110</v>
      </c>
      <c r="CK8" s="703" t="s">
        <v>1099</v>
      </c>
      <c r="CL8" s="690">
        <v>0</v>
      </c>
      <c r="CM8" s="601" t="s">
        <v>147</v>
      </c>
      <c r="CN8" s="691"/>
      <c r="CO8" s="704" t="s">
        <v>1100</v>
      </c>
      <c r="CP8" s="601" t="s">
        <v>148</v>
      </c>
      <c r="CQ8" s="601" t="s">
        <v>138</v>
      </c>
      <c r="CR8" s="691"/>
      <c r="CS8" s="692"/>
      <c r="CT8" s="694"/>
    </row>
    <row r="9" spans="1:98" s="656" customFormat="1" ht="118.5" customHeight="1">
      <c r="A9" s="641">
        <v>92</v>
      </c>
      <c r="B9" s="642" t="s">
        <v>95</v>
      </c>
      <c r="C9" s="642" t="s">
        <v>1089</v>
      </c>
      <c r="D9" s="589" t="s">
        <v>5</v>
      </c>
      <c r="E9" s="605" t="s">
        <v>149</v>
      </c>
      <c r="F9" s="605" t="s">
        <v>150</v>
      </c>
      <c r="G9" s="642" t="s">
        <v>77</v>
      </c>
      <c r="H9" s="605" t="s">
        <v>1081</v>
      </c>
      <c r="I9" s="589" t="s">
        <v>83</v>
      </c>
      <c r="J9" s="605">
        <v>758</v>
      </c>
      <c r="K9" s="589">
        <v>2019</v>
      </c>
      <c r="L9" s="677">
        <v>44044</v>
      </c>
      <c r="M9" s="700">
        <v>47848</v>
      </c>
      <c r="N9" s="705">
        <f>1483*0.55</f>
        <v>815.65000000000009</v>
      </c>
      <c r="O9" s="705">
        <f>1858*0.55</f>
        <v>1021.9000000000001</v>
      </c>
      <c r="P9" s="705">
        <f>5001*0.55</f>
        <v>2750.55</v>
      </c>
      <c r="Q9" s="705">
        <f>5001*0.55</f>
        <v>2750.55</v>
      </c>
      <c r="R9" s="705">
        <f>1483*0.55</f>
        <v>815.65000000000009</v>
      </c>
      <c r="S9" s="705">
        <f t="shared" ref="S9:X9" si="0">R9*1.02</f>
        <v>831.96300000000008</v>
      </c>
      <c r="T9" s="705">
        <f t="shared" si="0"/>
        <v>848.60226000000011</v>
      </c>
      <c r="U9" s="705">
        <f t="shared" si="0"/>
        <v>865.57430520000014</v>
      </c>
      <c r="V9" s="705">
        <f t="shared" si="0"/>
        <v>882.88579130400012</v>
      </c>
      <c r="W9" s="705">
        <f t="shared" si="0"/>
        <v>900.54350713008012</v>
      </c>
      <c r="X9" s="705">
        <f t="shared" si="0"/>
        <v>918.55437727268179</v>
      </c>
      <c r="Y9" s="648">
        <f>+SUM(N9:X9)</f>
        <v>13402.423240906761</v>
      </c>
      <c r="Z9" s="605" t="s">
        <v>84</v>
      </c>
      <c r="AA9" s="645">
        <f>+((43183898263/14826)*N9)</f>
        <v>2375755201.5524049</v>
      </c>
      <c r="AB9" s="645">
        <v>2375755201.5524049</v>
      </c>
      <c r="AC9" s="648" t="s">
        <v>86</v>
      </c>
      <c r="AD9" s="648">
        <v>7772</v>
      </c>
      <c r="AE9" s="645">
        <f>+((43183898263/14826)*O9)</f>
        <v>2976502470.9941792</v>
      </c>
      <c r="AF9" s="645">
        <v>2976502470.9941792</v>
      </c>
      <c r="AG9" s="648" t="s">
        <v>81</v>
      </c>
      <c r="AH9" s="648">
        <v>7772</v>
      </c>
      <c r="AI9" s="645">
        <f>+((43183898263/14826)*P9)</f>
        <v>8011565585.275506</v>
      </c>
      <c r="AJ9" s="645">
        <v>8011565585.275506</v>
      </c>
      <c r="AK9" s="648" t="s">
        <v>81</v>
      </c>
      <c r="AL9" s="648">
        <v>7772</v>
      </c>
      <c r="AM9" s="645">
        <f>+((43183898263/14826)*Q9)</f>
        <v>8011565585.275506</v>
      </c>
      <c r="AN9" s="645">
        <v>8011565585.275506</v>
      </c>
      <c r="AO9" s="648" t="s">
        <v>81</v>
      </c>
      <c r="AP9" s="648">
        <v>7772</v>
      </c>
      <c r="AQ9" s="645">
        <f>+((43183898263/14826)*R9)</f>
        <v>2375755201.5524049</v>
      </c>
      <c r="AR9" s="645">
        <v>2375755201.5524049</v>
      </c>
      <c r="AS9" s="648" t="s">
        <v>81</v>
      </c>
      <c r="AT9" s="648">
        <v>7772</v>
      </c>
      <c r="AU9" s="645">
        <v>0</v>
      </c>
      <c r="AV9" s="645">
        <v>12</v>
      </c>
      <c r="AW9" s="679" t="s">
        <v>1097</v>
      </c>
      <c r="AX9" s="679" t="s">
        <v>82</v>
      </c>
      <c r="AY9" s="645">
        <v>0</v>
      </c>
      <c r="AZ9" s="645">
        <v>12</v>
      </c>
      <c r="BA9" s="679" t="s">
        <v>1097</v>
      </c>
      <c r="BB9" s="679" t="s">
        <v>82</v>
      </c>
      <c r="BC9" s="645">
        <v>0</v>
      </c>
      <c r="BD9" s="645">
        <v>12</v>
      </c>
      <c r="BE9" s="679" t="s">
        <v>1097</v>
      </c>
      <c r="BF9" s="679" t="s">
        <v>82</v>
      </c>
      <c r="BG9" s="645">
        <v>0</v>
      </c>
      <c r="BH9" s="645">
        <v>12</v>
      </c>
      <c r="BI9" s="679" t="s">
        <v>1097</v>
      </c>
      <c r="BJ9" s="679" t="s">
        <v>82</v>
      </c>
      <c r="BK9" s="645">
        <v>0</v>
      </c>
      <c r="BL9" s="645">
        <v>12</v>
      </c>
      <c r="BM9" s="679" t="s">
        <v>1097</v>
      </c>
      <c r="BN9" s="679" t="s">
        <v>82</v>
      </c>
      <c r="BO9" s="645">
        <v>0</v>
      </c>
      <c r="BP9" s="645">
        <v>12</v>
      </c>
      <c r="BQ9" s="679" t="s">
        <v>1097</v>
      </c>
      <c r="BR9" s="679" t="s">
        <v>82</v>
      </c>
      <c r="BS9" s="645">
        <v>23751144044.650002</v>
      </c>
      <c r="BT9" s="589" t="s">
        <v>98</v>
      </c>
      <c r="BU9" s="589" t="s">
        <v>115</v>
      </c>
      <c r="BV9" s="589" t="s">
        <v>141</v>
      </c>
      <c r="BW9" s="589" t="s">
        <v>142</v>
      </c>
      <c r="BX9" s="589">
        <v>2976030</v>
      </c>
      <c r="BY9" s="589" t="s">
        <v>117</v>
      </c>
      <c r="BZ9" s="680">
        <v>374</v>
      </c>
      <c r="CA9" s="681">
        <v>962</v>
      </c>
      <c r="CB9" s="681"/>
      <c r="CC9" s="701">
        <v>214</v>
      </c>
      <c r="CD9" s="601" t="s">
        <v>151</v>
      </c>
      <c r="CE9" s="683" t="s">
        <v>152</v>
      </c>
      <c r="CF9" s="684" t="s">
        <v>153</v>
      </c>
      <c r="CG9" s="685" t="s">
        <v>1101</v>
      </c>
      <c r="CH9" s="697" t="s">
        <v>154</v>
      </c>
      <c r="CI9" s="706" t="s">
        <v>155</v>
      </c>
      <c r="CJ9" s="702" t="s">
        <v>110</v>
      </c>
      <c r="CK9" s="703" t="s">
        <v>1102</v>
      </c>
      <c r="CL9" s="707" t="s">
        <v>156</v>
      </c>
      <c r="CM9" s="708" t="s">
        <v>157</v>
      </c>
      <c r="CN9" s="681"/>
      <c r="CO9" s="704" t="s">
        <v>1103</v>
      </c>
      <c r="CP9" s="601" t="s">
        <v>158</v>
      </c>
      <c r="CQ9" s="601" t="s">
        <v>158</v>
      </c>
      <c r="CR9" s="691"/>
      <c r="CS9" s="692"/>
      <c r="CT9" s="694"/>
    </row>
    <row r="10" spans="1:98" s="656" customFormat="1" ht="118.5" customHeight="1">
      <c r="A10" s="641">
        <v>93</v>
      </c>
      <c r="B10" s="642" t="s">
        <v>95</v>
      </c>
      <c r="C10" s="642" t="s">
        <v>1089</v>
      </c>
      <c r="D10" s="589" t="s">
        <v>159</v>
      </c>
      <c r="E10" s="605" t="s">
        <v>160</v>
      </c>
      <c r="F10" s="605" t="s">
        <v>161</v>
      </c>
      <c r="G10" s="642" t="s">
        <v>77</v>
      </c>
      <c r="H10" s="605" t="s">
        <v>1081</v>
      </c>
      <c r="I10" s="709" t="s">
        <v>83</v>
      </c>
      <c r="J10" s="589">
        <v>13</v>
      </c>
      <c r="K10" s="589">
        <v>2019</v>
      </c>
      <c r="L10" s="677">
        <v>44044</v>
      </c>
      <c r="M10" s="700">
        <v>47848</v>
      </c>
      <c r="N10" s="642">
        <v>14</v>
      </c>
      <c r="O10" s="642">
        <v>14</v>
      </c>
      <c r="P10" s="642">
        <v>14</v>
      </c>
      <c r="Q10" s="642">
        <v>14</v>
      </c>
      <c r="R10" s="642">
        <v>14</v>
      </c>
      <c r="S10" s="642">
        <v>14</v>
      </c>
      <c r="T10" s="642">
        <v>14</v>
      </c>
      <c r="U10" s="642">
        <v>14</v>
      </c>
      <c r="V10" s="642">
        <v>14</v>
      </c>
      <c r="W10" s="642">
        <v>14</v>
      </c>
      <c r="X10" s="642">
        <v>14</v>
      </c>
      <c r="Y10" s="642">
        <f>P10+Q10+R10+S10+T10+U10+V10+W10+X10+O10+N10</f>
        <v>154</v>
      </c>
      <c r="Z10" s="605" t="s">
        <v>84</v>
      </c>
      <c r="AA10" s="645">
        <f>+(3400000*4)</f>
        <v>13600000</v>
      </c>
      <c r="AB10" s="645">
        <v>13600000</v>
      </c>
      <c r="AC10" s="648" t="s">
        <v>86</v>
      </c>
      <c r="AD10" s="648">
        <v>7548</v>
      </c>
      <c r="AE10" s="645">
        <f>+AA10*1.05</f>
        <v>14280000</v>
      </c>
      <c r="AF10" s="645">
        <v>13600000</v>
      </c>
      <c r="AG10" s="648" t="s">
        <v>81</v>
      </c>
      <c r="AH10" s="648">
        <v>7548</v>
      </c>
      <c r="AI10" s="645">
        <f>+AE10*1.05</f>
        <v>14994000</v>
      </c>
      <c r="AJ10" s="645">
        <v>14994000</v>
      </c>
      <c r="AK10" s="648" t="s">
        <v>81</v>
      </c>
      <c r="AL10" s="648">
        <v>7548</v>
      </c>
      <c r="AM10" s="645">
        <f>+AI10*1.05</f>
        <v>15743700</v>
      </c>
      <c r="AN10" s="645">
        <v>15743700</v>
      </c>
      <c r="AO10" s="648" t="s">
        <v>81</v>
      </c>
      <c r="AP10" s="648">
        <v>7548</v>
      </c>
      <c r="AQ10" s="645">
        <f>+AM10*1.05</f>
        <v>16530885</v>
      </c>
      <c r="AR10" s="645">
        <v>16530885</v>
      </c>
      <c r="AS10" s="648" t="s">
        <v>81</v>
      </c>
      <c r="AT10" s="648">
        <v>7548</v>
      </c>
      <c r="AU10" s="645">
        <v>0</v>
      </c>
      <c r="AV10" s="645">
        <v>0</v>
      </c>
      <c r="AW10" s="679" t="s">
        <v>1097</v>
      </c>
      <c r="AX10" s="679" t="s">
        <v>82</v>
      </c>
      <c r="AY10" s="645">
        <v>0</v>
      </c>
      <c r="AZ10" s="645">
        <v>0</v>
      </c>
      <c r="BA10" s="679" t="s">
        <v>1097</v>
      </c>
      <c r="BB10" s="679" t="s">
        <v>82</v>
      </c>
      <c r="BC10" s="645">
        <v>0</v>
      </c>
      <c r="BD10" s="645">
        <v>0</v>
      </c>
      <c r="BE10" s="679" t="s">
        <v>1097</v>
      </c>
      <c r="BF10" s="679" t="s">
        <v>82</v>
      </c>
      <c r="BG10" s="645">
        <v>0</v>
      </c>
      <c r="BH10" s="645">
        <v>0</v>
      </c>
      <c r="BI10" s="679" t="s">
        <v>1097</v>
      </c>
      <c r="BJ10" s="679" t="s">
        <v>82</v>
      </c>
      <c r="BK10" s="645">
        <v>0</v>
      </c>
      <c r="BL10" s="645">
        <v>0</v>
      </c>
      <c r="BM10" s="679" t="s">
        <v>1097</v>
      </c>
      <c r="BN10" s="679" t="s">
        <v>82</v>
      </c>
      <c r="BO10" s="645">
        <v>0</v>
      </c>
      <c r="BP10" s="645">
        <v>0</v>
      </c>
      <c r="BQ10" s="679" t="s">
        <v>1097</v>
      </c>
      <c r="BR10" s="679" t="s">
        <v>82</v>
      </c>
      <c r="BS10" s="645">
        <v>75148585</v>
      </c>
      <c r="BT10" s="589" t="s">
        <v>98</v>
      </c>
      <c r="BU10" s="589" t="s">
        <v>115</v>
      </c>
      <c r="BV10" s="589" t="s">
        <v>162</v>
      </c>
      <c r="BW10" s="589" t="s">
        <v>128</v>
      </c>
      <c r="BX10" s="589">
        <v>2976030</v>
      </c>
      <c r="BY10" s="589" t="s">
        <v>163</v>
      </c>
      <c r="BZ10" s="680">
        <v>0</v>
      </c>
      <c r="CA10" s="681">
        <v>4</v>
      </c>
      <c r="CB10" s="710">
        <v>8</v>
      </c>
      <c r="CC10" s="695">
        <v>4</v>
      </c>
      <c r="CD10" s="601" t="s">
        <v>164</v>
      </c>
      <c r="CE10" s="683" t="s">
        <v>165</v>
      </c>
      <c r="CF10" s="516" t="s">
        <v>166</v>
      </c>
      <c r="CG10" s="685" t="s">
        <v>1104</v>
      </c>
      <c r="CH10" s="698" t="s">
        <v>164</v>
      </c>
      <c r="CI10" s="706" t="s">
        <v>167</v>
      </c>
      <c r="CJ10" s="711" t="s">
        <v>168</v>
      </c>
      <c r="CK10" s="712" t="s">
        <v>1105</v>
      </c>
      <c r="CL10" s="680">
        <v>0</v>
      </c>
      <c r="CM10" s="708" t="s">
        <v>169</v>
      </c>
      <c r="CN10" s="710">
        <v>9026392</v>
      </c>
      <c r="CO10" s="704" t="s">
        <v>1106</v>
      </c>
      <c r="CP10" s="601" t="s">
        <v>87</v>
      </c>
      <c r="CQ10" s="601" t="s">
        <v>138</v>
      </c>
      <c r="CR10" s="311" t="s">
        <v>170</v>
      </c>
      <c r="CS10" s="692"/>
      <c r="CT10" s="694"/>
    </row>
    <row r="11" spans="1:98" s="656" customFormat="1" ht="118.5" customHeight="1">
      <c r="A11" s="641">
        <v>94</v>
      </c>
      <c r="B11" s="642" t="s">
        <v>95</v>
      </c>
      <c r="C11" s="642" t="s">
        <v>1089</v>
      </c>
      <c r="D11" s="642" t="s">
        <v>7</v>
      </c>
      <c r="E11" s="642" t="s">
        <v>171</v>
      </c>
      <c r="F11" s="642" t="s">
        <v>172</v>
      </c>
      <c r="G11" s="642" t="s">
        <v>91</v>
      </c>
      <c r="H11" s="598" t="s">
        <v>1086</v>
      </c>
      <c r="I11" s="598" t="s">
        <v>83</v>
      </c>
      <c r="J11" s="713" t="s">
        <v>79</v>
      </c>
      <c r="K11" s="598" t="s">
        <v>79</v>
      </c>
      <c r="L11" s="644">
        <v>43983</v>
      </c>
      <c r="M11" s="678">
        <v>47848</v>
      </c>
      <c r="N11" s="598">
        <v>3</v>
      </c>
      <c r="O11" s="598">
        <v>6</v>
      </c>
      <c r="P11" s="598">
        <v>6</v>
      </c>
      <c r="Q11" s="598">
        <v>6</v>
      </c>
      <c r="R11" s="598">
        <v>6</v>
      </c>
      <c r="S11" s="598">
        <v>6</v>
      </c>
      <c r="T11" s="598">
        <v>6</v>
      </c>
      <c r="U11" s="598">
        <v>6</v>
      </c>
      <c r="V11" s="598">
        <v>6</v>
      </c>
      <c r="W11" s="598">
        <v>6</v>
      </c>
      <c r="X11" s="598">
        <v>6</v>
      </c>
      <c r="Y11" s="598">
        <v>63</v>
      </c>
      <c r="Z11" s="598" t="s">
        <v>85</v>
      </c>
      <c r="AA11" s="645">
        <v>3713151</v>
      </c>
      <c r="AB11" s="645">
        <v>3713151</v>
      </c>
      <c r="AC11" s="646" t="s">
        <v>86</v>
      </c>
      <c r="AD11" s="647">
        <v>7863</v>
      </c>
      <c r="AE11" s="645">
        <v>7649091.0600000005</v>
      </c>
      <c r="AF11" s="645">
        <v>7649091.0600000005</v>
      </c>
      <c r="AG11" s="646" t="s">
        <v>86</v>
      </c>
      <c r="AH11" s="647">
        <v>7863</v>
      </c>
      <c r="AI11" s="645">
        <v>7878563.7918000007</v>
      </c>
      <c r="AJ11" s="645">
        <v>7878563.7918000007</v>
      </c>
      <c r="AK11" s="646" t="s">
        <v>86</v>
      </c>
      <c r="AL11" s="647">
        <v>7863</v>
      </c>
      <c r="AM11" s="645">
        <v>8114920.705554001</v>
      </c>
      <c r="AN11" s="645">
        <v>8114920.705554001</v>
      </c>
      <c r="AO11" s="646" t="s">
        <v>1085</v>
      </c>
      <c r="AP11" s="647">
        <v>7863</v>
      </c>
      <c r="AQ11" s="645">
        <v>8358368.3267206214</v>
      </c>
      <c r="AR11" s="645">
        <v>8358368.3267206214</v>
      </c>
      <c r="AS11" s="646" t="s">
        <v>1085</v>
      </c>
      <c r="AT11" s="647">
        <v>7863</v>
      </c>
      <c r="AU11" s="645">
        <v>8609119.3765222393</v>
      </c>
      <c r="AV11" s="645">
        <v>0</v>
      </c>
      <c r="AW11" s="646" t="s">
        <v>1107</v>
      </c>
      <c r="AX11" s="647" t="s">
        <v>1087</v>
      </c>
      <c r="AY11" s="645">
        <v>8867392.9578179065</v>
      </c>
      <c r="AZ11" s="645" t="s">
        <v>80</v>
      </c>
      <c r="BA11" s="646" t="s">
        <v>86</v>
      </c>
      <c r="BB11" s="647" t="s">
        <v>1087</v>
      </c>
      <c r="BC11" s="645">
        <v>9133414.7465524431</v>
      </c>
      <c r="BD11" s="645" t="s">
        <v>80</v>
      </c>
      <c r="BE11" s="646" t="s">
        <v>86</v>
      </c>
      <c r="BF11" s="646" t="s">
        <v>1107</v>
      </c>
      <c r="BG11" s="645">
        <v>9407417.1889490169</v>
      </c>
      <c r="BH11" s="645" t="s">
        <v>80</v>
      </c>
      <c r="BI11" s="646" t="s">
        <v>86</v>
      </c>
      <c r="BJ11" s="646" t="s">
        <v>1107</v>
      </c>
      <c r="BK11" s="645">
        <v>9689639.7046174873</v>
      </c>
      <c r="BL11" s="645" t="s">
        <v>80</v>
      </c>
      <c r="BM11" s="646" t="s">
        <v>86</v>
      </c>
      <c r="BN11" s="646" t="s">
        <v>1107</v>
      </c>
      <c r="BO11" s="645">
        <f>(BK11*5%)+BK11</f>
        <v>10174121.689848362</v>
      </c>
      <c r="BP11" s="645" t="s">
        <v>80</v>
      </c>
      <c r="BQ11" s="714" t="s">
        <v>86</v>
      </c>
      <c r="BR11" s="598" t="s">
        <v>1108</v>
      </c>
      <c r="BS11" s="645">
        <v>91595200.548382089</v>
      </c>
      <c r="BT11" s="642" t="s">
        <v>98</v>
      </c>
      <c r="BU11" s="642" t="s">
        <v>173</v>
      </c>
      <c r="BV11" s="642" t="s">
        <v>174</v>
      </c>
      <c r="BW11" s="642" t="s">
        <v>175</v>
      </c>
      <c r="BX11" s="642" t="s">
        <v>176</v>
      </c>
      <c r="BY11" s="715" t="s">
        <v>177</v>
      </c>
      <c r="BZ11" s="680"/>
      <c r="CA11" s="681"/>
      <c r="CB11" s="681"/>
      <c r="CC11" s="716">
        <v>8</v>
      </c>
      <c r="CD11" s="601" t="s">
        <v>178</v>
      </c>
      <c r="CE11" s="601" t="s">
        <v>179</v>
      </c>
      <c r="CF11" s="311" t="s">
        <v>180</v>
      </c>
      <c r="CG11" s="717" t="s">
        <v>1109</v>
      </c>
      <c r="CH11" s="698" t="s">
        <v>181</v>
      </c>
      <c r="CI11" s="601" t="s">
        <v>182</v>
      </c>
      <c r="CJ11" s="711" t="s">
        <v>183</v>
      </c>
      <c r="CK11" s="717" t="s">
        <v>1110</v>
      </c>
      <c r="CL11" s="690"/>
      <c r="CM11" s="601" t="s">
        <v>87</v>
      </c>
      <c r="CN11" s="691"/>
      <c r="CO11" s="718">
        <v>8</v>
      </c>
      <c r="CP11" s="601" t="s">
        <v>184</v>
      </c>
      <c r="CQ11" s="601" t="s">
        <v>185</v>
      </c>
      <c r="CR11" s="311" t="s">
        <v>186</v>
      </c>
      <c r="CS11" s="719" t="s">
        <v>1111</v>
      </c>
      <c r="CT11" s="694"/>
    </row>
    <row r="12" spans="1:98" s="656" customFormat="1" ht="118.5" customHeight="1">
      <c r="A12" s="641">
        <v>95</v>
      </c>
      <c r="B12" s="642" t="s">
        <v>95</v>
      </c>
      <c r="C12" s="642" t="s">
        <v>1089</v>
      </c>
      <c r="D12" s="598" t="s">
        <v>8</v>
      </c>
      <c r="E12" s="598" t="s">
        <v>187</v>
      </c>
      <c r="F12" s="598" t="s">
        <v>188</v>
      </c>
      <c r="G12" s="642" t="s">
        <v>91</v>
      </c>
      <c r="H12" s="598" t="s">
        <v>1083</v>
      </c>
      <c r="I12" s="598" t="s">
        <v>83</v>
      </c>
      <c r="J12" s="713" t="s">
        <v>79</v>
      </c>
      <c r="K12" s="598" t="s">
        <v>79</v>
      </c>
      <c r="L12" s="678">
        <v>43983</v>
      </c>
      <c r="M12" s="678">
        <v>47848</v>
      </c>
      <c r="N12" s="705">
        <v>461</v>
      </c>
      <c r="O12" s="705">
        <v>23638</v>
      </c>
      <c r="P12" s="705">
        <v>21333</v>
      </c>
      <c r="Q12" s="705">
        <v>13480</v>
      </c>
      <c r="R12" s="705">
        <v>11088</v>
      </c>
      <c r="S12" s="589">
        <v>15000</v>
      </c>
      <c r="T12" s="589">
        <v>15000</v>
      </c>
      <c r="U12" s="589">
        <v>15000</v>
      </c>
      <c r="V12" s="589">
        <v>7500</v>
      </c>
      <c r="W12" s="589">
        <v>15000</v>
      </c>
      <c r="X12" s="589">
        <v>15000</v>
      </c>
      <c r="Y12" s="705">
        <f>+SUM(N12:X12)</f>
        <v>152500</v>
      </c>
      <c r="Z12" s="598" t="s">
        <v>85</v>
      </c>
      <c r="AA12" s="645">
        <f>397184.62*N12</f>
        <v>183102109.81999999</v>
      </c>
      <c r="AB12" s="645">
        <v>183102109.81999999</v>
      </c>
      <c r="AC12" s="720" t="s">
        <v>86</v>
      </c>
      <c r="AD12" s="721" t="s">
        <v>189</v>
      </c>
      <c r="AE12" s="645">
        <f>397184.62*O12</f>
        <v>9388650047.5599995</v>
      </c>
      <c r="AF12" s="645">
        <v>9388650047.5599995</v>
      </c>
      <c r="AG12" s="720" t="s">
        <v>86</v>
      </c>
      <c r="AH12" s="721" t="s">
        <v>189</v>
      </c>
      <c r="AI12" s="645">
        <f>397184.62*P12</f>
        <v>8473139498.46</v>
      </c>
      <c r="AJ12" s="645">
        <v>8473139498.46</v>
      </c>
      <c r="AK12" s="720" t="s">
        <v>86</v>
      </c>
      <c r="AL12" s="721" t="s">
        <v>189</v>
      </c>
      <c r="AM12" s="645">
        <f>397184.62*Q12</f>
        <v>5354048677.6000004</v>
      </c>
      <c r="AN12" s="645">
        <v>5354048677.6000004</v>
      </c>
      <c r="AO12" s="720" t="s">
        <v>86</v>
      </c>
      <c r="AP12" s="721" t="s">
        <v>189</v>
      </c>
      <c r="AQ12" s="645">
        <f>397184.62*R12</f>
        <v>4403983066.5600004</v>
      </c>
      <c r="AR12" s="645">
        <v>4403983066.5600004</v>
      </c>
      <c r="AS12" s="720" t="s">
        <v>86</v>
      </c>
      <c r="AT12" s="721" t="s">
        <v>189</v>
      </c>
      <c r="AU12" s="645">
        <f>397184.62*S12</f>
        <v>5957769300</v>
      </c>
      <c r="AV12" s="645">
        <v>0</v>
      </c>
      <c r="AW12" s="720" t="s">
        <v>86</v>
      </c>
      <c r="AX12" s="714" t="s">
        <v>1087</v>
      </c>
      <c r="AY12" s="645">
        <f>397184.62*T12</f>
        <v>5957769300</v>
      </c>
      <c r="AZ12" s="645">
        <v>0</v>
      </c>
      <c r="BA12" s="720" t="s">
        <v>86</v>
      </c>
      <c r="BB12" s="714" t="s">
        <v>1087</v>
      </c>
      <c r="BC12" s="645">
        <f>397184.62*U12</f>
        <v>5957769300</v>
      </c>
      <c r="BD12" s="645">
        <v>0</v>
      </c>
      <c r="BE12" s="720" t="s">
        <v>86</v>
      </c>
      <c r="BF12" s="714" t="s">
        <v>1087</v>
      </c>
      <c r="BG12" s="645">
        <f>397184.62*V12</f>
        <v>2978884650</v>
      </c>
      <c r="BH12" s="645">
        <v>0</v>
      </c>
      <c r="BI12" s="720" t="s">
        <v>86</v>
      </c>
      <c r="BJ12" s="714" t="s">
        <v>1087</v>
      </c>
      <c r="BK12" s="645">
        <f>397184.62*W12</f>
        <v>5957769300</v>
      </c>
      <c r="BL12" s="645">
        <v>0</v>
      </c>
      <c r="BM12" s="720" t="s">
        <v>86</v>
      </c>
      <c r="BN12" s="714" t="s">
        <v>1087</v>
      </c>
      <c r="BO12" s="645">
        <f>397184.62*X12</f>
        <v>5957769300</v>
      </c>
      <c r="BP12" s="645">
        <v>0</v>
      </c>
      <c r="BQ12" s="720" t="s">
        <v>86</v>
      </c>
      <c r="BR12" s="714" t="s">
        <v>1087</v>
      </c>
      <c r="BS12" s="645">
        <v>60570654550</v>
      </c>
      <c r="BT12" s="642" t="s">
        <v>98</v>
      </c>
      <c r="BU12" s="642" t="s">
        <v>173</v>
      </c>
      <c r="BV12" s="589" t="s">
        <v>190</v>
      </c>
      <c r="BW12" s="589" t="s">
        <v>191</v>
      </c>
      <c r="BX12" s="589">
        <v>3106167424</v>
      </c>
      <c r="BY12" s="722" t="s">
        <v>192</v>
      </c>
      <c r="BZ12" s="680"/>
      <c r="CA12" s="723"/>
      <c r="CB12" s="723"/>
      <c r="CC12" s="724">
        <v>44326</v>
      </c>
      <c r="CD12" s="601" t="s">
        <v>193</v>
      </c>
      <c r="CE12" s="601" t="s">
        <v>194</v>
      </c>
      <c r="CF12" s="311" t="s">
        <v>195</v>
      </c>
      <c r="CG12" s="725" t="s">
        <v>1112</v>
      </c>
      <c r="CH12" s="698" t="s">
        <v>196</v>
      </c>
      <c r="CI12" s="708" t="s">
        <v>197</v>
      </c>
      <c r="CJ12" s="726" t="s">
        <v>198</v>
      </c>
      <c r="CK12" s="725" t="s">
        <v>1113</v>
      </c>
      <c r="CL12" s="690"/>
      <c r="CM12" s="614" t="s">
        <v>87</v>
      </c>
      <c r="CN12" s="727"/>
      <c r="CO12" s="728">
        <v>11965</v>
      </c>
      <c r="CP12" s="601" t="s">
        <v>200</v>
      </c>
      <c r="CQ12" s="614" t="s">
        <v>201</v>
      </c>
      <c r="CR12" s="729" t="s">
        <v>202</v>
      </c>
      <c r="CS12" s="730" t="s">
        <v>1114</v>
      </c>
      <c r="CT12" s="694"/>
    </row>
    <row r="13" spans="1:98" s="656" customFormat="1" ht="118.5" customHeight="1">
      <c r="A13" s="641">
        <v>96</v>
      </c>
      <c r="B13" s="642" t="s">
        <v>95</v>
      </c>
      <c r="C13" s="642" t="s">
        <v>1089</v>
      </c>
      <c r="D13" s="598" t="s">
        <v>9</v>
      </c>
      <c r="E13" s="598" t="s">
        <v>203</v>
      </c>
      <c r="F13" s="598" t="s">
        <v>204</v>
      </c>
      <c r="G13" s="642" t="s">
        <v>91</v>
      </c>
      <c r="H13" s="605" t="s">
        <v>1083</v>
      </c>
      <c r="I13" s="605" t="s">
        <v>83</v>
      </c>
      <c r="J13" s="598" t="s">
        <v>79</v>
      </c>
      <c r="K13" s="605" t="s">
        <v>79</v>
      </c>
      <c r="L13" s="678">
        <v>43983</v>
      </c>
      <c r="M13" s="678">
        <v>47848</v>
      </c>
      <c r="N13" s="589">
        <v>275</v>
      </c>
      <c r="O13" s="589">
        <v>2783</v>
      </c>
      <c r="P13" s="589">
        <v>2619</v>
      </c>
      <c r="Q13" s="589">
        <v>1719</v>
      </c>
      <c r="R13" s="589">
        <v>1352</v>
      </c>
      <c r="S13" s="589">
        <v>2300</v>
      </c>
      <c r="T13" s="589">
        <v>2300</v>
      </c>
      <c r="U13" s="589">
        <v>2300</v>
      </c>
      <c r="V13" s="589">
        <v>1150</v>
      </c>
      <c r="W13" s="589">
        <v>2300</v>
      </c>
      <c r="X13" s="589">
        <v>2300</v>
      </c>
      <c r="Y13" s="705">
        <f>+SUM(N13:X13)</f>
        <v>21398</v>
      </c>
      <c r="Z13" s="605" t="s">
        <v>85</v>
      </c>
      <c r="AA13" s="645">
        <v>27169645</v>
      </c>
      <c r="AB13" s="645">
        <v>27169645</v>
      </c>
      <c r="AC13" s="720" t="s">
        <v>86</v>
      </c>
      <c r="AD13" s="721" t="s">
        <v>205</v>
      </c>
      <c r="AE13" s="645">
        <v>275034491</v>
      </c>
      <c r="AF13" s="645">
        <v>275034491</v>
      </c>
      <c r="AG13" s="720" t="s">
        <v>86</v>
      </c>
      <c r="AH13" s="721" t="s">
        <v>205</v>
      </c>
      <c r="AI13" s="645">
        <v>258855992</v>
      </c>
      <c r="AJ13" s="645">
        <v>258855992</v>
      </c>
      <c r="AK13" s="720" t="s">
        <v>86</v>
      </c>
      <c r="AL13" s="721" t="s">
        <v>205</v>
      </c>
      <c r="AM13" s="645">
        <v>169874245</v>
      </c>
      <c r="AN13" s="645">
        <v>169874245</v>
      </c>
      <c r="AO13" s="720" t="s">
        <v>86</v>
      </c>
      <c r="AP13" s="721" t="s">
        <v>205</v>
      </c>
      <c r="AQ13" s="645">
        <v>133585096</v>
      </c>
      <c r="AR13" s="645">
        <v>133585096</v>
      </c>
      <c r="AS13" s="720" t="s">
        <v>86</v>
      </c>
      <c r="AT13" s="589">
        <v>7874</v>
      </c>
      <c r="AU13" s="645">
        <f>98800*S13</f>
        <v>227240000</v>
      </c>
      <c r="AV13" s="731">
        <v>0</v>
      </c>
      <c r="AW13" s="720" t="s">
        <v>86</v>
      </c>
      <c r="AX13" s="714" t="s">
        <v>1087</v>
      </c>
      <c r="AY13" s="645">
        <f>98800*T13</f>
        <v>227240000</v>
      </c>
      <c r="AZ13" s="731">
        <v>0</v>
      </c>
      <c r="BA13" s="720" t="s">
        <v>86</v>
      </c>
      <c r="BB13" s="714" t="s">
        <v>1087</v>
      </c>
      <c r="BC13" s="645">
        <f>98800*U13</f>
        <v>227240000</v>
      </c>
      <c r="BD13" s="731">
        <v>0</v>
      </c>
      <c r="BE13" s="720" t="s">
        <v>86</v>
      </c>
      <c r="BF13" s="714" t="s">
        <v>1087</v>
      </c>
      <c r="BG13" s="645">
        <f>98800*V13</f>
        <v>113620000</v>
      </c>
      <c r="BH13" s="645">
        <v>0</v>
      </c>
      <c r="BI13" s="720" t="s">
        <v>86</v>
      </c>
      <c r="BJ13" s="714" t="s">
        <v>1087</v>
      </c>
      <c r="BK13" s="645">
        <f>98800*W13</f>
        <v>227240000</v>
      </c>
      <c r="BL13" s="731">
        <v>0</v>
      </c>
      <c r="BM13" s="720" t="s">
        <v>86</v>
      </c>
      <c r="BN13" s="714" t="s">
        <v>1087</v>
      </c>
      <c r="BO13" s="645">
        <f>98800*X13</f>
        <v>227240000</v>
      </c>
      <c r="BP13" s="731">
        <v>0</v>
      </c>
      <c r="BQ13" s="720" t="s">
        <v>86</v>
      </c>
      <c r="BR13" s="714" t="s">
        <v>1087</v>
      </c>
      <c r="BS13" s="645">
        <v>2114339469</v>
      </c>
      <c r="BT13" s="642" t="s">
        <v>98</v>
      </c>
      <c r="BU13" s="642" t="s">
        <v>173</v>
      </c>
      <c r="BV13" s="589" t="s">
        <v>206</v>
      </c>
      <c r="BW13" s="589" t="s">
        <v>207</v>
      </c>
      <c r="BX13" s="589">
        <v>3203553324</v>
      </c>
      <c r="BY13" s="722" t="s">
        <v>208</v>
      </c>
      <c r="BZ13" s="680"/>
      <c r="CA13" s="681"/>
      <c r="CB13" s="681"/>
      <c r="CC13" s="716">
        <v>1220</v>
      </c>
      <c r="CD13" s="601" t="s">
        <v>209</v>
      </c>
      <c r="CE13" s="601" t="s">
        <v>210</v>
      </c>
      <c r="CF13" s="311" t="s">
        <v>211</v>
      </c>
      <c r="CG13" s="719" t="s">
        <v>1115</v>
      </c>
      <c r="CH13" s="601" t="s">
        <v>212</v>
      </c>
      <c r="CI13" s="601" t="s">
        <v>213</v>
      </c>
      <c r="CJ13" s="711" t="s">
        <v>214</v>
      </c>
      <c r="CK13" s="717" t="s">
        <v>1116</v>
      </c>
      <c r="CL13" s="690"/>
      <c r="CM13" s="601" t="s">
        <v>87</v>
      </c>
      <c r="CN13" s="691"/>
      <c r="CO13" s="718">
        <v>235.7</v>
      </c>
      <c r="CP13" s="601" t="s">
        <v>215</v>
      </c>
      <c r="CQ13" s="601" t="s">
        <v>216</v>
      </c>
      <c r="CR13" s="311" t="s">
        <v>217</v>
      </c>
      <c r="CS13" s="719" t="s">
        <v>1117</v>
      </c>
      <c r="CT13" s="694"/>
    </row>
    <row r="14" spans="1:98" s="656" customFormat="1" ht="118.5" customHeight="1">
      <c r="A14" s="641">
        <v>97</v>
      </c>
      <c r="B14" s="642" t="s">
        <v>95</v>
      </c>
      <c r="C14" s="642" t="s">
        <v>1089</v>
      </c>
      <c r="D14" s="598" t="s">
        <v>10</v>
      </c>
      <c r="E14" s="598" t="s">
        <v>218</v>
      </c>
      <c r="F14" s="598" t="s">
        <v>219</v>
      </c>
      <c r="G14" s="642" t="s">
        <v>91</v>
      </c>
      <c r="H14" s="598" t="s">
        <v>1083</v>
      </c>
      <c r="I14" s="598" t="s">
        <v>83</v>
      </c>
      <c r="J14" s="598" t="s">
        <v>79</v>
      </c>
      <c r="K14" s="598" t="s">
        <v>79</v>
      </c>
      <c r="L14" s="678">
        <v>43983</v>
      </c>
      <c r="M14" s="678">
        <v>47848</v>
      </c>
      <c r="N14" s="589">
        <v>436</v>
      </c>
      <c r="O14" s="589">
        <v>4894</v>
      </c>
      <c r="P14" s="589">
        <v>4595</v>
      </c>
      <c r="Q14" s="589">
        <v>2999</v>
      </c>
      <c r="R14" s="589">
        <v>1856</v>
      </c>
      <c r="S14" s="589">
        <v>4000</v>
      </c>
      <c r="T14" s="589">
        <v>4000</v>
      </c>
      <c r="U14" s="589">
        <v>4000</v>
      </c>
      <c r="V14" s="589">
        <v>2000</v>
      </c>
      <c r="W14" s="589">
        <v>4000</v>
      </c>
      <c r="X14" s="589">
        <v>4000</v>
      </c>
      <c r="Y14" s="705">
        <f>+SUM(N14:X14)</f>
        <v>36780</v>
      </c>
      <c r="Z14" s="598" t="s">
        <v>85</v>
      </c>
      <c r="AA14" s="645">
        <v>358152849</v>
      </c>
      <c r="AB14" s="645">
        <v>358152849</v>
      </c>
      <c r="AC14" s="720" t="s">
        <v>86</v>
      </c>
      <c r="AD14" s="721" t="s">
        <v>205</v>
      </c>
      <c r="AE14" s="645">
        <v>3958228031</v>
      </c>
      <c r="AF14" s="645">
        <v>3958228031</v>
      </c>
      <c r="AG14" s="720" t="s">
        <v>86</v>
      </c>
      <c r="AH14" s="721" t="s">
        <v>205</v>
      </c>
      <c r="AI14" s="645">
        <v>3725391088</v>
      </c>
      <c r="AJ14" s="645">
        <v>3725391088</v>
      </c>
      <c r="AK14" s="720" t="s">
        <v>86</v>
      </c>
      <c r="AL14" s="721" t="s">
        <v>205</v>
      </c>
      <c r="AM14" s="645">
        <v>2444787902</v>
      </c>
      <c r="AN14" s="645">
        <v>2444787902</v>
      </c>
      <c r="AO14" s="720" t="s">
        <v>86</v>
      </c>
      <c r="AP14" s="721" t="s">
        <v>205</v>
      </c>
      <c r="AQ14" s="645">
        <v>1513440130</v>
      </c>
      <c r="AR14" s="645">
        <v>1513440130</v>
      </c>
      <c r="AS14" s="720" t="s">
        <v>86</v>
      </c>
      <c r="AT14" s="589">
        <v>7874</v>
      </c>
      <c r="AU14" s="645">
        <f>810000*S14</f>
        <v>3240000000</v>
      </c>
      <c r="AV14" s="645">
        <v>0</v>
      </c>
      <c r="AW14" s="720" t="s">
        <v>86</v>
      </c>
      <c r="AX14" s="714" t="s">
        <v>1087</v>
      </c>
      <c r="AY14" s="645">
        <f>810000*T14</f>
        <v>3240000000</v>
      </c>
      <c r="AZ14" s="645">
        <v>0</v>
      </c>
      <c r="BA14" s="720" t="s">
        <v>86</v>
      </c>
      <c r="BB14" s="714" t="s">
        <v>1087</v>
      </c>
      <c r="BC14" s="645">
        <f>810000*U14</f>
        <v>3240000000</v>
      </c>
      <c r="BD14" s="645">
        <v>0</v>
      </c>
      <c r="BE14" s="720" t="s">
        <v>86</v>
      </c>
      <c r="BF14" s="714" t="s">
        <v>1087</v>
      </c>
      <c r="BG14" s="645">
        <f>810000*V14</f>
        <v>1620000000</v>
      </c>
      <c r="BH14" s="645">
        <v>0</v>
      </c>
      <c r="BI14" s="720" t="s">
        <v>86</v>
      </c>
      <c r="BJ14" s="714" t="s">
        <v>1087</v>
      </c>
      <c r="BK14" s="645">
        <f>810000*W14</f>
        <v>3240000000</v>
      </c>
      <c r="BL14" s="645">
        <v>0</v>
      </c>
      <c r="BM14" s="720" t="s">
        <v>86</v>
      </c>
      <c r="BN14" s="714" t="s">
        <v>1087</v>
      </c>
      <c r="BO14" s="645">
        <f>810000*X14</f>
        <v>3240000000</v>
      </c>
      <c r="BP14" s="645">
        <v>0</v>
      </c>
      <c r="BQ14" s="720" t="s">
        <v>86</v>
      </c>
      <c r="BR14" s="714" t="s">
        <v>1087</v>
      </c>
      <c r="BS14" s="645">
        <v>29820000000</v>
      </c>
      <c r="BT14" s="642" t="s">
        <v>98</v>
      </c>
      <c r="BU14" s="642" t="s">
        <v>173</v>
      </c>
      <c r="BV14" s="589" t="s">
        <v>206</v>
      </c>
      <c r="BW14" s="589" t="s">
        <v>207</v>
      </c>
      <c r="BX14" s="589">
        <v>3203553324</v>
      </c>
      <c r="BY14" s="722" t="s">
        <v>208</v>
      </c>
      <c r="BZ14" s="680"/>
      <c r="CA14" s="681"/>
      <c r="CB14" s="681"/>
      <c r="CC14" s="716">
        <v>13293</v>
      </c>
      <c r="CD14" s="601" t="s">
        <v>220</v>
      </c>
      <c r="CE14" s="601" t="s">
        <v>221</v>
      </c>
      <c r="CF14" s="311" t="s">
        <v>222</v>
      </c>
      <c r="CG14" s="717" t="s">
        <v>1118</v>
      </c>
      <c r="CH14" s="732" t="s">
        <v>223</v>
      </c>
      <c r="CI14" s="601" t="s">
        <v>224</v>
      </c>
      <c r="CJ14" s="711" t="s">
        <v>225</v>
      </c>
      <c r="CK14" s="717" t="s">
        <v>1119</v>
      </c>
      <c r="CL14" s="690"/>
      <c r="CM14" s="601" t="s">
        <v>87</v>
      </c>
      <c r="CN14" s="691"/>
      <c r="CO14" s="718">
        <v>37651</v>
      </c>
      <c r="CP14" s="601" t="s">
        <v>226</v>
      </c>
      <c r="CQ14" s="601" t="s">
        <v>227</v>
      </c>
      <c r="CR14" s="311" t="s">
        <v>228</v>
      </c>
      <c r="CS14" s="719" t="s">
        <v>1120</v>
      </c>
      <c r="CT14" s="694"/>
    </row>
    <row r="15" spans="1:98" s="656" customFormat="1" ht="118.5" customHeight="1">
      <c r="A15" s="641">
        <v>98</v>
      </c>
      <c r="B15" s="642" t="s">
        <v>95</v>
      </c>
      <c r="C15" s="642" t="s">
        <v>1089</v>
      </c>
      <c r="D15" s="733" t="s">
        <v>11</v>
      </c>
      <c r="E15" s="733" t="s">
        <v>229</v>
      </c>
      <c r="F15" s="733" t="s">
        <v>230</v>
      </c>
      <c r="G15" s="642" t="s">
        <v>91</v>
      </c>
      <c r="H15" s="605" t="s">
        <v>1083</v>
      </c>
      <c r="I15" s="589" t="s">
        <v>88</v>
      </c>
      <c r="J15" s="589">
        <v>0</v>
      </c>
      <c r="K15" s="589">
        <v>2019</v>
      </c>
      <c r="L15" s="734">
        <v>43983</v>
      </c>
      <c r="M15" s="677">
        <v>47848</v>
      </c>
      <c r="N15" s="735">
        <v>1</v>
      </c>
      <c r="O15" s="735">
        <v>1</v>
      </c>
      <c r="P15" s="735">
        <v>1</v>
      </c>
      <c r="Q15" s="735">
        <v>1</v>
      </c>
      <c r="R15" s="735">
        <v>1</v>
      </c>
      <c r="S15" s="735">
        <v>1</v>
      </c>
      <c r="T15" s="735">
        <v>1</v>
      </c>
      <c r="U15" s="735">
        <v>1</v>
      </c>
      <c r="V15" s="735">
        <v>1</v>
      </c>
      <c r="W15" s="735">
        <v>1</v>
      </c>
      <c r="X15" s="736">
        <v>1</v>
      </c>
      <c r="Y15" s="737">
        <v>1</v>
      </c>
      <c r="Z15" s="605" t="s">
        <v>85</v>
      </c>
      <c r="AA15" s="645">
        <v>5000000</v>
      </c>
      <c r="AB15" s="645">
        <v>5000000</v>
      </c>
      <c r="AC15" s="589" t="s">
        <v>86</v>
      </c>
      <c r="AD15" s="589">
        <v>7837</v>
      </c>
      <c r="AE15" s="645">
        <v>15000000</v>
      </c>
      <c r="AF15" s="645">
        <v>15000000</v>
      </c>
      <c r="AG15" s="589" t="s">
        <v>86</v>
      </c>
      <c r="AH15" s="598">
        <v>7837</v>
      </c>
      <c r="AI15" s="645">
        <v>15000000</v>
      </c>
      <c r="AJ15" s="645">
        <v>15000000</v>
      </c>
      <c r="AK15" s="589" t="s">
        <v>86</v>
      </c>
      <c r="AL15" s="598">
        <v>7837</v>
      </c>
      <c r="AM15" s="645">
        <v>15000000</v>
      </c>
      <c r="AN15" s="645">
        <v>15000000</v>
      </c>
      <c r="AO15" s="589" t="s">
        <v>1085</v>
      </c>
      <c r="AP15" s="598">
        <v>7837</v>
      </c>
      <c r="AQ15" s="645">
        <v>5000000</v>
      </c>
      <c r="AR15" s="645">
        <v>5000000</v>
      </c>
      <c r="AS15" s="589" t="s">
        <v>1085</v>
      </c>
      <c r="AT15" s="598">
        <v>7837</v>
      </c>
      <c r="AU15" s="645">
        <v>5150000</v>
      </c>
      <c r="AV15" s="645">
        <v>0</v>
      </c>
      <c r="AW15" s="589" t="s">
        <v>86</v>
      </c>
      <c r="AX15" s="738" t="s">
        <v>1087</v>
      </c>
      <c r="AY15" s="645">
        <v>5304500</v>
      </c>
      <c r="AZ15" s="645">
        <v>0</v>
      </c>
      <c r="BA15" s="589" t="s">
        <v>86</v>
      </c>
      <c r="BB15" s="738" t="s">
        <v>1087</v>
      </c>
      <c r="BC15" s="645">
        <v>5463635</v>
      </c>
      <c r="BD15" s="645">
        <v>0</v>
      </c>
      <c r="BE15" s="589" t="s">
        <v>86</v>
      </c>
      <c r="BF15" s="589" t="s">
        <v>1087</v>
      </c>
      <c r="BG15" s="645">
        <v>5627544.0499999998</v>
      </c>
      <c r="BH15" s="645">
        <v>0</v>
      </c>
      <c r="BI15" s="589" t="s">
        <v>86</v>
      </c>
      <c r="BJ15" s="589" t="s">
        <v>1087</v>
      </c>
      <c r="BK15" s="645">
        <v>5796370.3714999994</v>
      </c>
      <c r="BL15" s="645">
        <v>0</v>
      </c>
      <c r="BM15" s="589" t="s">
        <v>86</v>
      </c>
      <c r="BN15" s="589" t="s">
        <v>1087</v>
      </c>
      <c r="BO15" s="645">
        <v>5796370.3714999994</v>
      </c>
      <c r="BP15" s="645">
        <v>0</v>
      </c>
      <c r="BQ15" s="589" t="s">
        <v>86</v>
      </c>
      <c r="BR15" s="589" t="s">
        <v>1087</v>
      </c>
      <c r="BS15" s="645">
        <v>88138419.792999998</v>
      </c>
      <c r="BT15" s="733" t="s">
        <v>98</v>
      </c>
      <c r="BU15" s="642" t="s">
        <v>173</v>
      </c>
      <c r="BV15" s="733" t="s">
        <v>231</v>
      </c>
      <c r="BW15" s="605"/>
      <c r="BX15" s="605"/>
      <c r="BY15" s="605"/>
      <c r="BZ15" s="680"/>
      <c r="CA15" s="681"/>
      <c r="CB15" s="681"/>
      <c r="CC15" s="739">
        <v>1</v>
      </c>
      <c r="CD15" s="601" t="s">
        <v>232</v>
      </c>
      <c r="CE15" s="601" t="s">
        <v>232</v>
      </c>
      <c r="CF15" s="311" t="s">
        <v>233</v>
      </c>
      <c r="CG15" s="717" t="s">
        <v>1121</v>
      </c>
      <c r="CH15" s="698" t="s">
        <v>234</v>
      </c>
      <c r="CI15" s="601" t="s">
        <v>235</v>
      </c>
      <c r="CJ15" s="711" t="s">
        <v>236</v>
      </c>
      <c r="CK15" s="740" t="s">
        <v>1122</v>
      </c>
      <c r="CL15" s="690"/>
      <c r="CM15" s="601" t="s">
        <v>87</v>
      </c>
      <c r="CN15" s="691"/>
      <c r="CO15" s="741">
        <v>154</v>
      </c>
      <c r="CP15" s="601" t="s">
        <v>237</v>
      </c>
      <c r="CQ15" s="601" t="s">
        <v>237</v>
      </c>
      <c r="CR15" s="311" t="s">
        <v>238</v>
      </c>
      <c r="CS15" s="719" t="s">
        <v>238</v>
      </c>
      <c r="CT15" s="694"/>
    </row>
    <row r="16" spans="1:98" s="656" customFormat="1" ht="118.5" customHeight="1">
      <c r="A16" s="641">
        <v>99</v>
      </c>
      <c r="B16" s="642" t="s">
        <v>95</v>
      </c>
      <c r="C16" s="642" t="s">
        <v>1089</v>
      </c>
      <c r="D16" s="589" t="s">
        <v>12</v>
      </c>
      <c r="E16" s="589" t="s">
        <v>239</v>
      </c>
      <c r="F16" s="589" t="s">
        <v>240</v>
      </c>
      <c r="G16" s="642" t="s">
        <v>91</v>
      </c>
      <c r="H16" s="605" t="s">
        <v>1083</v>
      </c>
      <c r="I16" s="589" t="s">
        <v>83</v>
      </c>
      <c r="J16" s="589">
        <v>1</v>
      </c>
      <c r="K16" s="589">
        <v>2019</v>
      </c>
      <c r="L16" s="734">
        <v>43983</v>
      </c>
      <c r="M16" s="677">
        <v>47848</v>
      </c>
      <c r="N16" s="733">
        <v>1</v>
      </c>
      <c r="O16" s="733">
        <v>2</v>
      </c>
      <c r="P16" s="733">
        <v>2</v>
      </c>
      <c r="Q16" s="733">
        <v>3</v>
      </c>
      <c r="R16" s="733">
        <v>3</v>
      </c>
      <c r="S16" s="733">
        <v>3</v>
      </c>
      <c r="T16" s="733">
        <v>4</v>
      </c>
      <c r="U16" s="733">
        <v>4</v>
      </c>
      <c r="V16" s="733">
        <v>4</v>
      </c>
      <c r="W16" s="733">
        <v>4</v>
      </c>
      <c r="X16" s="589">
        <v>4</v>
      </c>
      <c r="Y16" s="589">
        <v>34</v>
      </c>
      <c r="Z16" s="605" t="s">
        <v>85</v>
      </c>
      <c r="AA16" s="645">
        <v>3000000</v>
      </c>
      <c r="AB16" s="645">
        <v>3000000</v>
      </c>
      <c r="AC16" s="589" t="s">
        <v>86</v>
      </c>
      <c r="AD16" s="589">
        <v>7846</v>
      </c>
      <c r="AE16" s="645">
        <v>6180000</v>
      </c>
      <c r="AF16" s="645">
        <v>6180000</v>
      </c>
      <c r="AG16" s="589" t="s">
        <v>86</v>
      </c>
      <c r="AH16" s="589">
        <v>7846</v>
      </c>
      <c r="AI16" s="645">
        <v>6365400</v>
      </c>
      <c r="AJ16" s="645">
        <v>6365400</v>
      </c>
      <c r="AK16" s="589" t="s">
        <v>86</v>
      </c>
      <c r="AL16" s="589">
        <v>7846</v>
      </c>
      <c r="AM16" s="645">
        <v>9834543</v>
      </c>
      <c r="AN16" s="645">
        <v>9834543</v>
      </c>
      <c r="AO16" s="589" t="s">
        <v>1085</v>
      </c>
      <c r="AP16" s="589">
        <v>7846</v>
      </c>
      <c r="AQ16" s="645">
        <v>10129579.290000001</v>
      </c>
      <c r="AR16" s="645">
        <v>10129579.290000001</v>
      </c>
      <c r="AS16" s="589" t="s">
        <v>1085</v>
      </c>
      <c r="AT16" s="589">
        <v>7846</v>
      </c>
      <c r="AU16" s="645">
        <v>10433466.668700002</v>
      </c>
      <c r="AV16" s="645">
        <v>0</v>
      </c>
      <c r="AW16" s="589" t="s">
        <v>86</v>
      </c>
      <c r="AX16" s="738" t="s">
        <v>1087</v>
      </c>
      <c r="AY16" s="645">
        <v>14328627.558348002</v>
      </c>
      <c r="AZ16" s="645">
        <v>0</v>
      </c>
      <c r="BA16" s="589" t="s">
        <v>86</v>
      </c>
      <c r="BB16" s="738" t="s">
        <v>1087</v>
      </c>
      <c r="BC16" s="645">
        <v>14758486.385098442</v>
      </c>
      <c r="BD16" s="645">
        <v>0</v>
      </c>
      <c r="BE16" s="589" t="s">
        <v>86</v>
      </c>
      <c r="BF16" s="589" t="s">
        <v>1087</v>
      </c>
      <c r="BG16" s="645">
        <v>15201240.976651397</v>
      </c>
      <c r="BH16" s="645">
        <v>0</v>
      </c>
      <c r="BI16" s="589" t="s">
        <v>86</v>
      </c>
      <c r="BJ16" s="589" t="s">
        <v>1087</v>
      </c>
      <c r="BK16" s="645">
        <v>15657278.205950938</v>
      </c>
      <c r="BL16" s="645">
        <v>0</v>
      </c>
      <c r="BM16" s="589" t="s">
        <v>86</v>
      </c>
      <c r="BN16" s="589" t="s">
        <v>1087</v>
      </c>
      <c r="BO16" s="645">
        <v>15657278.205950938</v>
      </c>
      <c r="BP16" s="645">
        <v>0</v>
      </c>
      <c r="BQ16" s="738" t="s">
        <v>86</v>
      </c>
      <c r="BR16" s="589" t="s">
        <v>1087</v>
      </c>
      <c r="BS16" s="645">
        <v>121545900.29069972</v>
      </c>
      <c r="BT16" s="733" t="s">
        <v>98</v>
      </c>
      <c r="BU16" s="642" t="s">
        <v>173</v>
      </c>
      <c r="BV16" s="733" t="s">
        <v>241</v>
      </c>
      <c r="BW16" s="733" t="s">
        <v>242</v>
      </c>
      <c r="BX16" s="589" t="s">
        <v>243</v>
      </c>
      <c r="BY16" s="742" t="s">
        <v>244</v>
      </c>
      <c r="BZ16" s="680"/>
      <c r="CA16" s="723"/>
      <c r="CB16" s="723"/>
      <c r="CC16" s="743">
        <v>11</v>
      </c>
      <c r="CD16" s="601" t="s">
        <v>245</v>
      </c>
      <c r="CE16" s="601" t="s">
        <v>246</v>
      </c>
      <c r="CF16" s="311" t="s">
        <v>247</v>
      </c>
      <c r="CG16" s="725" t="s">
        <v>1123</v>
      </c>
      <c r="CH16" s="697" t="s">
        <v>248</v>
      </c>
      <c r="CI16" s="601" t="s">
        <v>249</v>
      </c>
      <c r="CJ16" s="711" t="s">
        <v>250</v>
      </c>
      <c r="CK16" s="744" t="s">
        <v>1124</v>
      </c>
      <c r="CL16" s="690"/>
      <c r="CM16" s="614" t="s">
        <v>87</v>
      </c>
      <c r="CN16" s="727"/>
      <c r="CO16" s="743">
        <v>153</v>
      </c>
      <c r="CP16" s="601" t="s">
        <v>251</v>
      </c>
      <c r="CQ16" s="614" t="s">
        <v>252</v>
      </c>
      <c r="CR16" s="729" t="s">
        <v>253</v>
      </c>
      <c r="CS16" s="655" t="s">
        <v>1125</v>
      </c>
      <c r="CT16" s="694"/>
    </row>
    <row r="17" spans="1:98" s="656" customFormat="1" ht="118.5" customHeight="1">
      <c r="A17" s="641">
        <v>100</v>
      </c>
      <c r="B17" s="642" t="s">
        <v>95</v>
      </c>
      <c r="C17" s="642" t="s">
        <v>1089</v>
      </c>
      <c r="D17" s="589" t="s">
        <v>13</v>
      </c>
      <c r="E17" s="589" t="s">
        <v>254</v>
      </c>
      <c r="F17" s="589" t="s">
        <v>255</v>
      </c>
      <c r="G17" s="642" t="s">
        <v>91</v>
      </c>
      <c r="H17" s="605" t="s">
        <v>1083</v>
      </c>
      <c r="I17" s="589" t="s">
        <v>83</v>
      </c>
      <c r="J17" s="589">
        <v>0</v>
      </c>
      <c r="K17" s="589">
        <v>2019</v>
      </c>
      <c r="L17" s="734">
        <v>43983</v>
      </c>
      <c r="M17" s="677">
        <v>47848</v>
      </c>
      <c r="N17" s="733">
        <v>2</v>
      </c>
      <c r="O17" s="733">
        <v>12</v>
      </c>
      <c r="P17" s="733">
        <v>12</v>
      </c>
      <c r="Q17" s="733">
        <v>12</v>
      </c>
      <c r="R17" s="733">
        <v>12</v>
      </c>
      <c r="S17" s="733">
        <v>12</v>
      </c>
      <c r="T17" s="733">
        <v>12</v>
      </c>
      <c r="U17" s="733">
        <v>12</v>
      </c>
      <c r="V17" s="733">
        <v>12</v>
      </c>
      <c r="W17" s="733">
        <v>12</v>
      </c>
      <c r="X17" s="589">
        <v>12</v>
      </c>
      <c r="Y17" s="589">
        <v>122</v>
      </c>
      <c r="Z17" s="605" t="s">
        <v>85</v>
      </c>
      <c r="AA17" s="645">
        <v>1600000</v>
      </c>
      <c r="AB17" s="645">
        <v>1600000</v>
      </c>
      <c r="AC17" s="589" t="s">
        <v>86</v>
      </c>
      <c r="AD17" s="589">
        <v>7846</v>
      </c>
      <c r="AE17" s="645">
        <v>9888000</v>
      </c>
      <c r="AF17" s="645">
        <v>9888000</v>
      </c>
      <c r="AG17" s="589" t="s">
        <v>86</v>
      </c>
      <c r="AH17" s="589">
        <v>7846</v>
      </c>
      <c r="AI17" s="645">
        <v>10184640</v>
      </c>
      <c r="AJ17" s="645">
        <v>10184640</v>
      </c>
      <c r="AK17" s="589" t="s">
        <v>86</v>
      </c>
      <c r="AL17" s="589">
        <v>7846</v>
      </c>
      <c r="AM17" s="645">
        <v>10490179.200000001</v>
      </c>
      <c r="AN17" s="645">
        <v>10490179.200000001</v>
      </c>
      <c r="AO17" s="589" t="s">
        <v>1085</v>
      </c>
      <c r="AP17" s="589">
        <v>7846</v>
      </c>
      <c r="AQ17" s="645">
        <v>10804884.576000001</v>
      </c>
      <c r="AR17" s="645">
        <v>10804884.576000001</v>
      </c>
      <c r="AS17" s="589" t="s">
        <v>1085</v>
      </c>
      <c r="AT17" s="589">
        <v>7846</v>
      </c>
      <c r="AU17" s="645">
        <v>11129031.113280002</v>
      </c>
      <c r="AV17" s="645">
        <v>0</v>
      </c>
      <c r="AW17" s="589" t="s">
        <v>86</v>
      </c>
      <c r="AX17" s="738" t="s">
        <v>1087</v>
      </c>
      <c r="AY17" s="645">
        <v>11462902.046678402</v>
      </c>
      <c r="AZ17" s="645">
        <v>0</v>
      </c>
      <c r="BA17" s="589" t="s">
        <v>86</v>
      </c>
      <c r="BB17" s="738" t="s">
        <v>1087</v>
      </c>
      <c r="BC17" s="645">
        <v>11806789.108078754</v>
      </c>
      <c r="BD17" s="645">
        <v>0</v>
      </c>
      <c r="BE17" s="589" t="s">
        <v>86</v>
      </c>
      <c r="BF17" s="589" t="s">
        <v>1087</v>
      </c>
      <c r="BG17" s="645">
        <v>12160992.781321116</v>
      </c>
      <c r="BH17" s="645">
        <v>0</v>
      </c>
      <c r="BI17" s="589" t="s">
        <v>1091</v>
      </c>
      <c r="BJ17" s="589" t="s">
        <v>1087</v>
      </c>
      <c r="BK17" s="645">
        <v>12525822.56476075</v>
      </c>
      <c r="BL17" s="645">
        <v>0</v>
      </c>
      <c r="BM17" s="589" t="s">
        <v>86</v>
      </c>
      <c r="BN17" s="589" t="s">
        <v>1087</v>
      </c>
      <c r="BO17" s="645">
        <v>12525822.56476075</v>
      </c>
      <c r="BP17" s="645">
        <v>0</v>
      </c>
      <c r="BQ17" s="589" t="s">
        <v>86</v>
      </c>
      <c r="BR17" s="589" t="s">
        <v>1087</v>
      </c>
      <c r="BS17" s="645">
        <v>114579063.95487976</v>
      </c>
      <c r="BT17" s="733" t="s">
        <v>98</v>
      </c>
      <c r="BU17" s="642" t="s">
        <v>173</v>
      </c>
      <c r="BV17" s="733" t="s">
        <v>256</v>
      </c>
      <c r="BW17" s="733" t="s">
        <v>257</v>
      </c>
      <c r="BX17" s="589" t="s">
        <v>243</v>
      </c>
      <c r="BY17" s="742" t="s">
        <v>258</v>
      </c>
      <c r="BZ17" s="680"/>
      <c r="CA17" s="681"/>
      <c r="CB17" s="681"/>
      <c r="CC17" s="741">
        <v>21</v>
      </c>
      <c r="CD17" s="601" t="s">
        <v>259</v>
      </c>
      <c r="CE17" s="601" t="s">
        <v>260</v>
      </c>
      <c r="CF17" s="311" t="s">
        <v>261</v>
      </c>
      <c r="CG17" s="717" t="s">
        <v>1126</v>
      </c>
      <c r="CH17" s="698" t="s">
        <v>262</v>
      </c>
      <c r="CI17" s="601" t="s">
        <v>263</v>
      </c>
      <c r="CJ17" s="311" t="s">
        <v>264</v>
      </c>
      <c r="CK17" s="717" t="s">
        <v>1127</v>
      </c>
      <c r="CL17" s="690"/>
      <c r="CM17" s="601" t="s">
        <v>87</v>
      </c>
      <c r="CN17" s="691"/>
      <c r="CO17" s="741">
        <v>216</v>
      </c>
      <c r="CP17" s="601" t="s">
        <v>265</v>
      </c>
      <c r="CQ17" s="601" t="s">
        <v>266</v>
      </c>
      <c r="CR17" s="311" t="s">
        <v>267</v>
      </c>
      <c r="CS17" s="719" t="s">
        <v>267</v>
      </c>
      <c r="CT17" s="694"/>
    </row>
    <row r="18" spans="1:98" s="656" customFormat="1" ht="118.5" customHeight="1">
      <c r="A18" s="641">
        <v>101</v>
      </c>
      <c r="B18" s="733" t="s">
        <v>95</v>
      </c>
      <c r="C18" s="733" t="s">
        <v>1089</v>
      </c>
      <c r="D18" s="589" t="s">
        <v>14</v>
      </c>
      <c r="E18" s="589" t="s">
        <v>268</v>
      </c>
      <c r="F18" s="589" t="s">
        <v>269</v>
      </c>
      <c r="G18" s="642" t="s">
        <v>91</v>
      </c>
      <c r="H18" s="605" t="s">
        <v>1083</v>
      </c>
      <c r="I18" s="589" t="s">
        <v>83</v>
      </c>
      <c r="J18" s="589" t="s">
        <v>82</v>
      </c>
      <c r="K18" s="589" t="s">
        <v>82</v>
      </c>
      <c r="L18" s="734">
        <v>43983</v>
      </c>
      <c r="M18" s="677">
        <v>47848</v>
      </c>
      <c r="N18" s="589">
        <v>2</v>
      </c>
      <c r="O18" s="589">
        <v>2</v>
      </c>
      <c r="P18" s="589">
        <v>2</v>
      </c>
      <c r="Q18" s="589">
        <v>2</v>
      </c>
      <c r="R18" s="589">
        <v>2</v>
      </c>
      <c r="S18" s="589">
        <v>2</v>
      </c>
      <c r="T18" s="589">
        <v>2</v>
      </c>
      <c r="U18" s="589">
        <v>2</v>
      </c>
      <c r="V18" s="589">
        <v>2</v>
      </c>
      <c r="W18" s="589">
        <v>2</v>
      </c>
      <c r="X18" s="589">
        <v>2</v>
      </c>
      <c r="Y18" s="589">
        <v>22</v>
      </c>
      <c r="Z18" s="605" t="s">
        <v>85</v>
      </c>
      <c r="AA18" s="645">
        <v>12000000</v>
      </c>
      <c r="AB18" s="645">
        <v>12000000</v>
      </c>
      <c r="AC18" s="745" t="s">
        <v>86</v>
      </c>
      <c r="AD18" s="746">
        <v>7874</v>
      </c>
      <c r="AE18" s="645">
        <v>12000000</v>
      </c>
      <c r="AF18" s="645">
        <v>12000000</v>
      </c>
      <c r="AG18" s="745" t="s">
        <v>86</v>
      </c>
      <c r="AH18" s="746">
        <v>7874</v>
      </c>
      <c r="AI18" s="645">
        <v>12000000</v>
      </c>
      <c r="AJ18" s="645">
        <v>12000000</v>
      </c>
      <c r="AK18" s="745" t="s">
        <v>86</v>
      </c>
      <c r="AL18" s="746">
        <v>7874</v>
      </c>
      <c r="AM18" s="645">
        <v>12000000</v>
      </c>
      <c r="AN18" s="645">
        <v>12000000</v>
      </c>
      <c r="AO18" s="745" t="s">
        <v>1085</v>
      </c>
      <c r="AP18" s="746">
        <v>7874</v>
      </c>
      <c r="AQ18" s="645">
        <v>12000000</v>
      </c>
      <c r="AR18" s="645">
        <v>12000000</v>
      </c>
      <c r="AS18" s="745" t="s">
        <v>1085</v>
      </c>
      <c r="AT18" s="746">
        <v>7874</v>
      </c>
      <c r="AU18" s="645">
        <f>+AQ18+(AQ18*0.03)</f>
        <v>12360000</v>
      </c>
      <c r="AV18" s="645">
        <v>0</v>
      </c>
      <c r="AW18" s="745" t="s">
        <v>86</v>
      </c>
      <c r="AX18" s="746" t="s">
        <v>1087</v>
      </c>
      <c r="AY18" s="645">
        <f>+AU18+(AU18*0.03)</f>
        <v>12730800</v>
      </c>
      <c r="AZ18" s="645">
        <v>0</v>
      </c>
      <c r="BA18" s="745" t="s">
        <v>86</v>
      </c>
      <c r="BB18" s="746" t="s">
        <v>1087</v>
      </c>
      <c r="BC18" s="645">
        <f>+AY18+(AY18*0.03)</f>
        <v>13112724</v>
      </c>
      <c r="BD18" s="645">
        <v>0</v>
      </c>
      <c r="BE18" s="745" t="s">
        <v>86</v>
      </c>
      <c r="BF18" s="746" t="s">
        <v>1087</v>
      </c>
      <c r="BG18" s="645">
        <f>+BC18+(BC18*0.03)</f>
        <v>13506105.720000001</v>
      </c>
      <c r="BH18" s="645">
        <v>0</v>
      </c>
      <c r="BI18" s="745" t="s">
        <v>86</v>
      </c>
      <c r="BJ18" s="746" t="s">
        <v>1087</v>
      </c>
      <c r="BK18" s="645">
        <f>+BG18+(BG18*0.03)</f>
        <v>13911288.891600002</v>
      </c>
      <c r="BL18" s="645">
        <v>0</v>
      </c>
      <c r="BM18" s="745" t="s">
        <v>86</v>
      </c>
      <c r="BN18" s="746" t="s">
        <v>1087</v>
      </c>
      <c r="BO18" s="645">
        <f>+BK18+(BK18*0.03)</f>
        <v>14328627.558348002</v>
      </c>
      <c r="BP18" s="645">
        <v>0</v>
      </c>
      <c r="BQ18" s="745" t="s">
        <v>86</v>
      </c>
      <c r="BR18" s="746" t="s">
        <v>1087</v>
      </c>
      <c r="BS18" s="645">
        <v>139949546.16994801</v>
      </c>
      <c r="BT18" s="733" t="s">
        <v>98</v>
      </c>
      <c r="BU18" s="642" t="s">
        <v>173</v>
      </c>
      <c r="BV18" s="733" t="s">
        <v>270</v>
      </c>
      <c r="BW18" s="733" t="s">
        <v>271</v>
      </c>
      <c r="BX18" s="733" t="s">
        <v>272</v>
      </c>
      <c r="BY18" s="733" t="s">
        <v>273</v>
      </c>
      <c r="BZ18" s="680"/>
      <c r="CA18" s="681"/>
      <c r="CB18" s="681"/>
      <c r="CC18" s="741">
        <v>2</v>
      </c>
      <c r="CD18" s="601" t="s">
        <v>274</v>
      </c>
      <c r="CE18" s="601" t="s">
        <v>275</v>
      </c>
      <c r="CF18" s="747" t="s">
        <v>276</v>
      </c>
      <c r="CG18" s="717" t="s">
        <v>1128</v>
      </c>
      <c r="CH18" s="748" t="s">
        <v>277</v>
      </c>
      <c r="CI18" s="515" t="s">
        <v>278</v>
      </c>
      <c r="CJ18" s="749" t="s">
        <v>279</v>
      </c>
      <c r="CK18" s="740" t="s">
        <v>1129</v>
      </c>
      <c r="CL18" s="690"/>
      <c r="CM18" s="601" t="s">
        <v>87</v>
      </c>
      <c r="CN18" s="691"/>
      <c r="CO18" s="741">
        <v>0.6</v>
      </c>
      <c r="CP18" s="601" t="s">
        <v>280</v>
      </c>
      <c r="CQ18" s="601" t="s">
        <v>281</v>
      </c>
      <c r="CR18" s="311" t="s">
        <v>282</v>
      </c>
      <c r="CS18" s="719" t="s">
        <v>1130</v>
      </c>
      <c r="CT18" s="694"/>
    </row>
    <row r="19" spans="1:98" s="656" customFormat="1" ht="118.5" customHeight="1">
      <c r="A19" s="641">
        <v>102</v>
      </c>
      <c r="B19" s="642" t="s">
        <v>95</v>
      </c>
      <c r="C19" s="642" t="s">
        <v>1089</v>
      </c>
      <c r="D19" s="642" t="s">
        <v>15</v>
      </c>
      <c r="E19" s="642" t="s">
        <v>394</v>
      </c>
      <c r="F19" s="642" t="s">
        <v>395</v>
      </c>
      <c r="G19" s="642" t="s">
        <v>396</v>
      </c>
      <c r="H19" s="598" t="s">
        <v>1081</v>
      </c>
      <c r="I19" s="642" t="s">
        <v>88</v>
      </c>
      <c r="J19" s="589" t="s">
        <v>82</v>
      </c>
      <c r="K19" s="589" t="s">
        <v>82</v>
      </c>
      <c r="L19" s="644">
        <v>44199</v>
      </c>
      <c r="M19" s="644">
        <v>44208</v>
      </c>
      <c r="N19" s="642" t="s">
        <v>80</v>
      </c>
      <c r="O19" s="750">
        <v>1</v>
      </c>
      <c r="P19" s="751" t="s">
        <v>80</v>
      </c>
      <c r="Q19" s="751" t="s">
        <v>80</v>
      </c>
      <c r="R19" s="751" t="s">
        <v>80</v>
      </c>
      <c r="S19" s="751" t="s">
        <v>80</v>
      </c>
      <c r="T19" s="751" t="s">
        <v>80</v>
      </c>
      <c r="U19" s="751" t="s">
        <v>80</v>
      </c>
      <c r="V19" s="751" t="s">
        <v>80</v>
      </c>
      <c r="W19" s="751" t="s">
        <v>80</v>
      </c>
      <c r="X19" s="751" t="s">
        <v>80</v>
      </c>
      <c r="Y19" s="750">
        <v>1</v>
      </c>
      <c r="Z19" s="598" t="s">
        <v>85</v>
      </c>
      <c r="AA19" s="645" t="s">
        <v>80</v>
      </c>
      <c r="AB19" s="645" t="s">
        <v>80</v>
      </c>
      <c r="AC19" s="646" t="s">
        <v>80</v>
      </c>
      <c r="AD19" s="646" t="s">
        <v>80</v>
      </c>
      <c r="AE19" s="645">
        <v>50000</v>
      </c>
      <c r="AF19" s="645">
        <v>50000</v>
      </c>
      <c r="AG19" s="646" t="s">
        <v>397</v>
      </c>
      <c r="AH19" s="642">
        <v>7768</v>
      </c>
      <c r="AI19" s="645">
        <v>50000</v>
      </c>
      <c r="AJ19" s="645">
        <v>50000</v>
      </c>
      <c r="AK19" s="646" t="s">
        <v>397</v>
      </c>
      <c r="AL19" s="642">
        <v>7768</v>
      </c>
      <c r="AM19" s="645">
        <v>50000</v>
      </c>
      <c r="AN19" s="645">
        <v>50000</v>
      </c>
      <c r="AO19" s="646" t="s">
        <v>397</v>
      </c>
      <c r="AP19" s="642">
        <v>7768</v>
      </c>
      <c r="AQ19" s="645">
        <v>50000</v>
      </c>
      <c r="AR19" s="645">
        <v>50000</v>
      </c>
      <c r="AS19" s="646" t="s">
        <v>397</v>
      </c>
      <c r="AT19" s="642">
        <v>7768</v>
      </c>
      <c r="AU19" s="645" t="s">
        <v>80</v>
      </c>
      <c r="AV19" s="645" t="s">
        <v>80</v>
      </c>
      <c r="AW19" s="646" t="s">
        <v>80</v>
      </c>
      <c r="AX19" s="646" t="s">
        <v>80</v>
      </c>
      <c r="AY19" s="645" t="s">
        <v>80</v>
      </c>
      <c r="AZ19" s="645" t="s">
        <v>80</v>
      </c>
      <c r="BA19" s="646" t="s">
        <v>80</v>
      </c>
      <c r="BB19" s="646" t="s">
        <v>80</v>
      </c>
      <c r="BC19" s="645" t="s">
        <v>80</v>
      </c>
      <c r="BD19" s="645" t="s">
        <v>80</v>
      </c>
      <c r="BE19" s="646" t="s">
        <v>80</v>
      </c>
      <c r="BF19" s="646" t="s">
        <v>80</v>
      </c>
      <c r="BG19" s="645" t="s">
        <v>80</v>
      </c>
      <c r="BH19" s="645" t="s">
        <v>80</v>
      </c>
      <c r="BI19" s="646" t="s">
        <v>80</v>
      </c>
      <c r="BJ19" s="646" t="s">
        <v>80</v>
      </c>
      <c r="BK19" s="645" t="s">
        <v>80</v>
      </c>
      <c r="BL19" s="645" t="s">
        <v>80</v>
      </c>
      <c r="BM19" s="646" t="s">
        <v>80</v>
      </c>
      <c r="BN19" s="646" t="s">
        <v>80</v>
      </c>
      <c r="BO19" s="645" t="s">
        <v>80</v>
      </c>
      <c r="BP19" s="645" t="s">
        <v>80</v>
      </c>
      <c r="BQ19" s="646" t="s">
        <v>80</v>
      </c>
      <c r="BR19" s="646" t="s">
        <v>80</v>
      </c>
      <c r="BS19" s="645">
        <v>200000</v>
      </c>
      <c r="BT19" s="642" t="s">
        <v>391</v>
      </c>
      <c r="BU19" s="642" t="s">
        <v>392</v>
      </c>
      <c r="BV19" s="646" t="s">
        <v>82</v>
      </c>
      <c r="BW19" s="642" t="s">
        <v>398</v>
      </c>
      <c r="BX19" s="642" t="s">
        <v>399</v>
      </c>
      <c r="BY19" s="642" t="s">
        <v>400</v>
      </c>
      <c r="BZ19" s="680"/>
      <c r="CA19" s="681"/>
      <c r="CB19" s="681"/>
      <c r="CC19" s="752"/>
      <c r="CD19" s="753" t="s">
        <v>393</v>
      </c>
      <c r="CE19" s="753" t="s">
        <v>393</v>
      </c>
      <c r="CF19" s="753" t="s">
        <v>393</v>
      </c>
      <c r="CG19" s="510"/>
      <c r="CH19" s="754" t="s">
        <v>393</v>
      </c>
      <c r="CI19" s="755" t="s">
        <v>393</v>
      </c>
      <c r="CJ19" s="755" t="s">
        <v>393</v>
      </c>
      <c r="CK19" s="756"/>
      <c r="CL19" s="757"/>
      <c r="CM19" s="753"/>
      <c r="CN19" s="753"/>
      <c r="CO19" s="758"/>
      <c r="CP19" s="753"/>
      <c r="CQ19" s="753"/>
      <c r="CR19" s="753"/>
      <c r="CS19" s="758"/>
      <c r="CT19" s="510" t="s">
        <v>401</v>
      </c>
    </row>
    <row r="20" spans="1:98" s="656" customFormat="1" ht="118.5" customHeight="1">
      <c r="A20" s="641">
        <v>103</v>
      </c>
      <c r="B20" s="642" t="s">
        <v>95</v>
      </c>
      <c r="C20" s="642" t="s">
        <v>1089</v>
      </c>
      <c r="D20" s="642" t="s">
        <v>336</v>
      </c>
      <c r="E20" s="759" t="s">
        <v>337</v>
      </c>
      <c r="F20" s="759" t="s">
        <v>338</v>
      </c>
      <c r="G20" s="642" t="s">
        <v>77</v>
      </c>
      <c r="H20" s="642" t="s">
        <v>1083</v>
      </c>
      <c r="I20" s="642" t="s">
        <v>78</v>
      </c>
      <c r="J20" s="589" t="s">
        <v>82</v>
      </c>
      <c r="K20" s="589" t="s">
        <v>82</v>
      </c>
      <c r="L20" s="644">
        <v>44044</v>
      </c>
      <c r="M20" s="644">
        <v>47848</v>
      </c>
      <c r="N20" s="760">
        <v>3</v>
      </c>
      <c r="O20" s="760">
        <v>3</v>
      </c>
      <c r="P20" s="760">
        <v>3</v>
      </c>
      <c r="Q20" s="760">
        <v>3</v>
      </c>
      <c r="R20" s="760">
        <v>3</v>
      </c>
      <c r="S20" s="760">
        <v>3</v>
      </c>
      <c r="T20" s="760">
        <v>3</v>
      </c>
      <c r="U20" s="760">
        <v>3</v>
      </c>
      <c r="V20" s="760">
        <v>3</v>
      </c>
      <c r="W20" s="760">
        <v>3</v>
      </c>
      <c r="X20" s="760">
        <v>3</v>
      </c>
      <c r="Y20" s="642">
        <f>O20+P20+Q20+R20+S20+T20+U20+V20+W20+X20+N20</f>
        <v>33</v>
      </c>
      <c r="Z20" s="642" t="s">
        <v>328</v>
      </c>
      <c r="AA20" s="645">
        <f>+(((4061690+4061690+7888930)*3))</f>
        <v>48036930</v>
      </c>
      <c r="AB20" s="645">
        <f>+(((4061690+4061690+7888930)*3))</f>
        <v>48036930</v>
      </c>
      <c r="AC20" s="642" t="s">
        <v>329</v>
      </c>
      <c r="AD20" s="642" t="s">
        <v>80</v>
      </c>
      <c r="AE20" s="645">
        <f>AA20*1.03</f>
        <v>49478037.899999999</v>
      </c>
      <c r="AF20" s="645">
        <f>AE20</f>
        <v>49478037.899999999</v>
      </c>
      <c r="AG20" s="642" t="s">
        <v>329</v>
      </c>
      <c r="AH20" s="642" t="s">
        <v>80</v>
      </c>
      <c r="AI20" s="645">
        <f>AE20*1.03</f>
        <v>50962379.037</v>
      </c>
      <c r="AJ20" s="645">
        <f>AI20</f>
        <v>50962379.037</v>
      </c>
      <c r="AK20" s="642" t="s">
        <v>329</v>
      </c>
      <c r="AL20" s="642" t="s">
        <v>80</v>
      </c>
      <c r="AM20" s="645">
        <f>AI20*1.03</f>
        <v>52491250.40811</v>
      </c>
      <c r="AN20" s="645">
        <f>AM20</f>
        <v>52491250.40811</v>
      </c>
      <c r="AO20" s="642" t="s">
        <v>329</v>
      </c>
      <c r="AP20" s="642" t="s">
        <v>80</v>
      </c>
      <c r="AQ20" s="645">
        <f>AM20*1.03</f>
        <v>54065987.920353301</v>
      </c>
      <c r="AR20" s="645">
        <f>AQ20</f>
        <v>54065987.920353301</v>
      </c>
      <c r="AS20" s="646" t="s">
        <v>329</v>
      </c>
      <c r="AT20" s="642" t="s">
        <v>80</v>
      </c>
      <c r="AU20" s="645">
        <f>AQ20*1.03</f>
        <v>55687967.5579639</v>
      </c>
      <c r="AV20" s="645">
        <f>AU20</f>
        <v>55687967.5579639</v>
      </c>
      <c r="AW20" s="642" t="s">
        <v>329</v>
      </c>
      <c r="AX20" s="642" t="s">
        <v>80</v>
      </c>
      <c r="AY20" s="645">
        <f>AU20*1.03</f>
        <v>57358606.58470282</v>
      </c>
      <c r="AZ20" s="645">
        <f>AY20</f>
        <v>57358606.58470282</v>
      </c>
      <c r="BA20" s="642" t="s">
        <v>329</v>
      </c>
      <c r="BB20" s="642" t="s">
        <v>80</v>
      </c>
      <c r="BC20" s="645">
        <f>AY20*1.03</f>
        <v>59079364.782243907</v>
      </c>
      <c r="BD20" s="645">
        <f>BC20</f>
        <v>59079364.782243907</v>
      </c>
      <c r="BE20" s="642" t="s">
        <v>329</v>
      </c>
      <c r="BF20" s="642" t="s">
        <v>80</v>
      </c>
      <c r="BG20" s="645">
        <f>BC20*1.03</f>
        <v>60851745.725711226</v>
      </c>
      <c r="BH20" s="645">
        <f>BG20</f>
        <v>60851745.725711226</v>
      </c>
      <c r="BI20" s="642" t="s">
        <v>329</v>
      </c>
      <c r="BJ20" s="642" t="s">
        <v>80</v>
      </c>
      <c r="BK20" s="645">
        <f>BG20*1.03</f>
        <v>62677298.097482562</v>
      </c>
      <c r="BL20" s="645">
        <f>BK20</f>
        <v>62677298.097482562</v>
      </c>
      <c r="BM20" s="642" t="s">
        <v>329</v>
      </c>
      <c r="BN20" s="642" t="s">
        <v>80</v>
      </c>
      <c r="BO20" s="645">
        <f>BK20*1.03</f>
        <v>64557617.040407039</v>
      </c>
      <c r="BP20" s="645">
        <f>BO20</f>
        <v>64557617.040407039</v>
      </c>
      <c r="BQ20" s="642" t="s">
        <v>329</v>
      </c>
      <c r="BR20" s="642" t="s">
        <v>80</v>
      </c>
      <c r="BS20" s="645">
        <v>615247185.05397475</v>
      </c>
      <c r="BT20" s="642" t="s">
        <v>333</v>
      </c>
      <c r="BU20" s="642" t="s">
        <v>334</v>
      </c>
      <c r="BV20" s="642" t="s">
        <v>339</v>
      </c>
      <c r="BW20" s="642" t="s">
        <v>1131</v>
      </c>
      <c r="BX20" s="642"/>
      <c r="BY20" s="761" t="s">
        <v>1132</v>
      </c>
      <c r="BZ20" s="680"/>
      <c r="CA20" s="762">
        <v>17497083</v>
      </c>
      <c r="CB20" s="681"/>
      <c r="CC20" s="763" t="s">
        <v>87</v>
      </c>
      <c r="CD20" s="764" t="s">
        <v>340</v>
      </c>
      <c r="CE20" s="601" t="s">
        <v>341</v>
      </c>
      <c r="CF20" s="765" t="s">
        <v>342</v>
      </c>
      <c r="CG20" s="717" t="s">
        <v>343</v>
      </c>
      <c r="CH20" s="766" t="s">
        <v>344</v>
      </c>
      <c r="CI20" s="767" t="s">
        <v>345</v>
      </c>
      <c r="CJ20" s="768" t="s">
        <v>346</v>
      </c>
      <c r="CK20" s="769" t="s">
        <v>346</v>
      </c>
      <c r="CL20" s="690"/>
      <c r="CM20" s="762">
        <v>12500000</v>
      </c>
      <c r="CN20" s="691"/>
      <c r="CO20" s="716" t="s">
        <v>87</v>
      </c>
      <c r="CP20" s="764" t="s">
        <v>347</v>
      </c>
      <c r="CQ20" s="601" t="s">
        <v>347</v>
      </c>
      <c r="CR20" s="765" t="s">
        <v>348</v>
      </c>
      <c r="CS20" s="719" t="s">
        <v>347</v>
      </c>
      <c r="CT20" s="770" t="s">
        <v>335</v>
      </c>
    </row>
    <row r="21" spans="1:98" s="656" customFormat="1" ht="118.5" customHeight="1">
      <c r="A21" s="641">
        <v>104</v>
      </c>
      <c r="B21" s="642" t="s">
        <v>95</v>
      </c>
      <c r="C21" s="642" t="s">
        <v>1089</v>
      </c>
      <c r="D21" s="642" t="s">
        <v>17</v>
      </c>
      <c r="E21" s="642" t="s">
        <v>376</v>
      </c>
      <c r="F21" s="642" t="s">
        <v>377</v>
      </c>
      <c r="G21" s="642" t="s">
        <v>77</v>
      </c>
      <c r="H21" s="598" t="s">
        <v>1081</v>
      </c>
      <c r="I21" s="642" t="s">
        <v>88</v>
      </c>
      <c r="J21" s="589" t="s">
        <v>82</v>
      </c>
      <c r="K21" s="589" t="s">
        <v>82</v>
      </c>
      <c r="L21" s="644">
        <v>43922</v>
      </c>
      <c r="M21" s="644">
        <v>47818</v>
      </c>
      <c r="N21" s="750">
        <v>1</v>
      </c>
      <c r="O21" s="750">
        <v>1</v>
      </c>
      <c r="P21" s="750">
        <v>1</v>
      </c>
      <c r="Q21" s="750">
        <v>1</v>
      </c>
      <c r="R21" s="750">
        <v>1</v>
      </c>
      <c r="S21" s="750">
        <v>1</v>
      </c>
      <c r="T21" s="750">
        <v>1</v>
      </c>
      <c r="U21" s="750">
        <v>1</v>
      </c>
      <c r="V21" s="750">
        <v>1</v>
      </c>
      <c r="W21" s="750">
        <v>1</v>
      </c>
      <c r="X21" s="750">
        <v>1</v>
      </c>
      <c r="Y21" s="750">
        <v>1</v>
      </c>
      <c r="Z21" s="598" t="s">
        <v>85</v>
      </c>
      <c r="AA21" s="645">
        <v>4044512</v>
      </c>
      <c r="AB21" s="645">
        <v>4044512</v>
      </c>
      <c r="AC21" s="642" t="s">
        <v>86</v>
      </c>
      <c r="AD21" s="642" t="s">
        <v>80</v>
      </c>
      <c r="AE21" s="645">
        <f>AA21*1.06</f>
        <v>4287182.7200000007</v>
      </c>
      <c r="AF21" s="645">
        <f>AE21</f>
        <v>4287182.7200000007</v>
      </c>
      <c r="AG21" s="642" t="s">
        <v>86</v>
      </c>
      <c r="AH21" s="642" t="s">
        <v>80</v>
      </c>
      <c r="AI21" s="645">
        <f>AE21*1.06</f>
        <v>4544413.6832000008</v>
      </c>
      <c r="AJ21" s="645">
        <f>AI21</f>
        <v>4544413.6832000008</v>
      </c>
      <c r="AK21" s="642" t="s">
        <v>86</v>
      </c>
      <c r="AL21" s="642" t="s">
        <v>80</v>
      </c>
      <c r="AM21" s="645">
        <f>AI21*1.06</f>
        <v>4817078.5041920012</v>
      </c>
      <c r="AN21" s="645">
        <f>AM21</f>
        <v>4817078.5041920012</v>
      </c>
      <c r="AO21" s="642" t="s">
        <v>86</v>
      </c>
      <c r="AP21" s="642" t="s">
        <v>80</v>
      </c>
      <c r="AQ21" s="645">
        <f>AM21*1.06</f>
        <v>5106103.2144435216</v>
      </c>
      <c r="AR21" s="645">
        <f>AQ21</f>
        <v>5106103.2144435216</v>
      </c>
      <c r="AS21" s="642" t="s">
        <v>86</v>
      </c>
      <c r="AT21" s="642" t="s">
        <v>80</v>
      </c>
      <c r="AU21" s="645">
        <f>AQ21*1.06</f>
        <v>5412469.4073101329</v>
      </c>
      <c r="AV21" s="645">
        <f>AU21</f>
        <v>5412469.4073101329</v>
      </c>
      <c r="AW21" s="642" t="s">
        <v>86</v>
      </c>
      <c r="AX21" s="642" t="s">
        <v>80</v>
      </c>
      <c r="AY21" s="645">
        <f>AU21*1.06</f>
        <v>5737217.571748741</v>
      </c>
      <c r="AZ21" s="645">
        <f>AY21</f>
        <v>5737217.571748741</v>
      </c>
      <c r="BA21" s="642" t="s">
        <v>86</v>
      </c>
      <c r="BB21" s="642" t="s">
        <v>80</v>
      </c>
      <c r="BC21" s="645">
        <f>AY21*1.06</f>
        <v>6081450.6260536658</v>
      </c>
      <c r="BD21" s="645">
        <f>BC21</f>
        <v>6081450.6260536658</v>
      </c>
      <c r="BE21" s="642" t="s">
        <v>86</v>
      </c>
      <c r="BF21" s="642" t="s">
        <v>80</v>
      </c>
      <c r="BG21" s="645">
        <f>BC21*1.06</f>
        <v>6446337.6636168864</v>
      </c>
      <c r="BH21" s="645">
        <f>BG21</f>
        <v>6446337.6636168864</v>
      </c>
      <c r="BI21" s="642" t="s">
        <v>86</v>
      </c>
      <c r="BJ21" s="642" t="s">
        <v>80</v>
      </c>
      <c r="BK21" s="645">
        <f>BG21*1.06</f>
        <v>6833117.9234338999</v>
      </c>
      <c r="BL21" s="645">
        <f>BK21</f>
        <v>6833117.9234338999</v>
      </c>
      <c r="BM21" s="642" t="s">
        <v>86</v>
      </c>
      <c r="BN21" s="642" t="s">
        <v>80</v>
      </c>
      <c r="BO21" s="645">
        <f>BK21*1.06</f>
        <v>7243104.9988399344</v>
      </c>
      <c r="BP21" s="645">
        <f>BO21</f>
        <v>7243104.9988399344</v>
      </c>
      <c r="BQ21" s="642" t="s">
        <v>86</v>
      </c>
      <c r="BR21" s="642" t="s">
        <v>80</v>
      </c>
      <c r="BS21" s="645">
        <v>60552988.312838785</v>
      </c>
      <c r="BT21" s="642" t="s">
        <v>378</v>
      </c>
      <c r="BU21" s="642" t="s">
        <v>379</v>
      </c>
      <c r="BV21" s="642" t="s">
        <v>380</v>
      </c>
      <c r="BW21" s="642" t="s">
        <v>1133</v>
      </c>
      <c r="BX21" s="589"/>
      <c r="BY21" s="761" t="s">
        <v>1134</v>
      </c>
      <c r="BZ21" s="680"/>
      <c r="CA21" s="681"/>
      <c r="CB21" s="681"/>
      <c r="CC21" s="771">
        <v>1</v>
      </c>
      <c r="CD21" s="764" t="s">
        <v>381</v>
      </c>
      <c r="CE21" s="601" t="s">
        <v>381</v>
      </c>
      <c r="CF21" s="765" t="s">
        <v>382</v>
      </c>
      <c r="CG21" s="717" t="s">
        <v>383</v>
      </c>
      <c r="CH21" s="766" t="s">
        <v>384</v>
      </c>
      <c r="CI21" s="772" t="s">
        <v>385</v>
      </c>
      <c r="CJ21" s="768" t="s">
        <v>386</v>
      </c>
      <c r="CK21" s="773" t="s">
        <v>387</v>
      </c>
      <c r="CL21" s="690"/>
      <c r="CM21" s="691"/>
      <c r="CN21" s="691"/>
      <c r="CO21" s="716" t="s">
        <v>388</v>
      </c>
      <c r="CP21" s="764"/>
      <c r="CQ21" s="693" t="s">
        <v>87</v>
      </c>
      <c r="CR21" s="765" t="s">
        <v>389</v>
      </c>
      <c r="CS21" s="774" t="s">
        <v>390</v>
      </c>
      <c r="CT21" s="770" t="s">
        <v>87</v>
      </c>
    </row>
    <row r="22" spans="1:98" s="656" customFormat="1" ht="118.5" customHeight="1">
      <c r="A22" s="641">
        <v>105</v>
      </c>
      <c r="B22" s="642" t="s">
        <v>95</v>
      </c>
      <c r="C22" s="642" t="s">
        <v>1089</v>
      </c>
      <c r="D22" s="642" t="s">
        <v>18</v>
      </c>
      <c r="E22" s="642" t="s">
        <v>349</v>
      </c>
      <c r="F22" s="642" t="s">
        <v>350</v>
      </c>
      <c r="G22" s="642" t="s">
        <v>77</v>
      </c>
      <c r="H22" s="642" t="s">
        <v>1083</v>
      </c>
      <c r="I22" s="642" t="s">
        <v>83</v>
      </c>
      <c r="J22" s="598" t="s">
        <v>82</v>
      </c>
      <c r="K22" s="598" t="s">
        <v>82</v>
      </c>
      <c r="L22" s="644">
        <v>43831</v>
      </c>
      <c r="M22" s="644">
        <v>47848</v>
      </c>
      <c r="N22" s="642">
        <v>1</v>
      </c>
      <c r="O22" s="642">
        <v>1</v>
      </c>
      <c r="P22" s="642">
        <v>1</v>
      </c>
      <c r="Q22" s="642">
        <v>1</v>
      </c>
      <c r="R22" s="642">
        <v>1</v>
      </c>
      <c r="S22" s="642">
        <v>1</v>
      </c>
      <c r="T22" s="642">
        <v>1</v>
      </c>
      <c r="U22" s="642">
        <v>1</v>
      </c>
      <c r="V22" s="642">
        <v>1</v>
      </c>
      <c r="W22" s="642">
        <v>1</v>
      </c>
      <c r="X22" s="642">
        <v>1</v>
      </c>
      <c r="Y22" s="642">
        <f>N22+O22+P22+Q22+R22+S22+T22+U22+V22+W22+X22</f>
        <v>11</v>
      </c>
      <c r="Z22" s="642" t="s">
        <v>85</v>
      </c>
      <c r="AA22" s="645">
        <v>12000000</v>
      </c>
      <c r="AB22" s="645">
        <v>12000000</v>
      </c>
      <c r="AC22" s="775" t="s">
        <v>351</v>
      </c>
      <c r="AD22" s="642" t="s">
        <v>80</v>
      </c>
      <c r="AE22" s="645">
        <v>12360000</v>
      </c>
      <c r="AF22" s="645">
        <v>12360000</v>
      </c>
      <c r="AG22" s="775" t="s">
        <v>351</v>
      </c>
      <c r="AH22" s="642" t="s">
        <v>80</v>
      </c>
      <c r="AI22" s="645">
        <v>12731000</v>
      </c>
      <c r="AJ22" s="645">
        <v>12731000</v>
      </c>
      <c r="AK22" s="775" t="s">
        <v>351</v>
      </c>
      <c r="AL22" s="589" t="s">
        <v>80</v>
      </c>
      <c r="AM22" s="645">
        <v>13113000</v>
      </c>
      <c r="AN22" s="645">
        <v>13113000</v>
      </c>
      <c r="AO22" s="775" t="s">
        <v>351</v>
      </c>
      <c r="AP22" s="642" t="s">
        <v>80</v>
      </c>
      <c r="AQ22" s="645">
        <v>13506000</v>
      </c>
      <c r="AR22" s="645">
        <v>13506000</v>
      </c>
      <c r="AS22" s="775" t="s">
        <v>351</v>
      </c>
      <c r="AT22" s="642" t="s">
        <v>80</v>
      </c>
      <c r="AU22" s="645">
        <v>13911000</v>
      </c>
      <c r="AV22" s="645">
        <v>13911000</v>
      </c>
      <c r="AW22" s="775" t="s">
        <v>351</v>
      </c>
      <c r="AX22" s="642" t="s">
        <v>80</v>
      </c>
      <c r="AY22" s="645">
        <v>14329000</v>
      </c>
      <c r="AZ22" s="645">
        <v>14329000</v>
      </c>
      <c r="BA22" s="775" t="s">
        <v>351</v>
      </c>
      <c r="BB22" s="642" t="s">
        <v>80</v>
      </c>
      <c r="BC22" s="645">
        <v>14758000</v>
      </c>
      <c r="BD22" s="645">
        <v>14758000</v>
      </c>
      <c r="BE22" s="775" t="s">
        <v>329</v>
      </c>
      <c r="BF22" s="642" t="s">
        <v>80</v>
      </c>
      <c r="BG22" s="645">
        <f>BC22*1.03</f>
        <v>15200740</v>
      </c>
      <c r="BH22" s="645">
        <f>BD22*1.03</f>
        <v>15200740</v>
      </c>
      <c r="BI22" s="775" t="s">
        <v>329</v>
      </c>
      <c r="BJ22" s="642" t="s">
        <v>80</v>
      </c>
      <c r="BK22" s="645">
        <f>BG22*1.03</f>
        <v>15656762.200000001</v>
      </c>
      <c r="BL22" s="645">
        <f>BH22*1.03</f>
        <v>15656762.200000001</v>
      </c>
      <c r="BM22" s="646" t="str">
        <f>BI22</f>
        <v>Funcionamiento</v>
      </c>
      <c r="BN22" s="642" t="s">
        <v>80</v>
      </c>
      <c r="BO22" s="645">
        <f>BK22*1.03</f>
        <v>16126465.066000002</v>
      </c>
      <c r="BP22" s="645">
        <f>BL22*1.03</f>
        <v>16126465.066000002</v>
      </c>
      <c r="BQ22" s="646" t="str">
        <f>BM22</f>
        <v>Funcionamiento</v>
      </c>
      <c r="BR22" s="642" t="s">
        <v>80</v>
      </c>
      <c r="BS22" s="645">
        <v>153691967.266</v>
      </c>
      <c r="BT22" s="642" t="s">
        <v>333</v>
      </c>
      <c r="BU22" s="642" t="s">
        <v>334</v>
      </c>
      <c r="BV22" s="642" t="s">
        <v>352</v>
      </c>
      <c r="BW22" s="642" t="s">
        <v>1135</v>
      </c>
      <c r="BX22" s="642"/>
      <c r="BY22" s="761" t="s">
        <v>1136</v>
      </c>
      <c r="BZ22" s="680"/>
      <c r="CA22" s="681">
        <v>0.4</v>
      </c>
      <c r="CB22" s="681"/>
      <c r="CC22" s="763">
        <v>0.6</v>
      </c>
      <c r="CD22" s="764" t="s">
        <v>353</v>
      </c>
      <c r="CE22" s="776" t="s">
        <v>354</v>
      </c>
      <c r="CF22" s="777" t="s">
        <v>355</v>
      </c>
      <c r="CG22" s="778" t="s">
        <v>356</v>
      </c>
      <c r="CH22" s="766" t="s">
        <v>357</v>
      </c>
      <c r="CI22" s="779" t="s">
        <v>358</v>
      </c>
      <c r="CJ22" s="780" t="s">
        <v>359</v>
      </c>
      <c r="CK22" s="781" t="s">
        <v>360</v>
      </c>
      <c r="CL22" s="690"/>
      <c r="CM22" s="762">
        <v>6556500</v>
      </c>
      <c r="CN22" s="691"/>
      <c r="CO22" s="782">
        <v>6443500</v>
      </c>
      <c r="CP22" s="764" t="s">
        <v>361</v>
      </c>
      <c r="CQ22" s="601" t="s">
        <v>361</v>
      </c>
      <c r="CR22" s="765" t="s">
        <v>361</v>
      </c>
      <c r="CS22" s="719" t="s">
        <v>362</v>
      </c>
      <c r="CT22" s="770" t="s">
        <v>335</v>
      </c>
    </row>
    <row r="23" spans="1:98" s="656" customFormat="1" ht="118.5" customHeight="1">
      <c r="A23" s="641">
        <v>106</v>
      </c>
      <c r="B23" s="642" t="s">
        <v>95</v>
      </c>
      <c r="C23" s="642" t="s">
        <v>1089</v>
      </c>
      <c r="D23" s="642" t="s">
        <v>19</v>
      </c>
      <c r="E23" s="642" t="s">
        <v>363</v>
      </c>
      <c r="F23" s="642" t="s">
        <v>364</v>
      </c>
      <c r="G23" s="642" t="s">
        <v>77</v>
      </c>
      <c r="H23" s="642" t="s">
        <v>1081</v>
      </c>
      <c r="I23" s="642" t="s">
        <v>94</v>
      </c>
      <c r="J23" s="598" t="s">
        <v>82</v>
      </c>
      <c r="K23" s="598" t="s">
        <v>82</v>
      </c>
      <c r="L23" s="644">
        <v>43850</v>
      </c>
      <c r="M23" s="644">
        <v>47832</v>
      </c>
      <c r="N23" s="750">
        <v>0.55000000000000004</v>
      </c>
      <c r="O23" s="750">
        <v>0.56999999999999995</v>
      </c>
      <c r="P23" s="750">
        <v>0.59</v>
      </c>
      <c r="Q23" s="750">
        <v>0.61</v>
      </c>
      <c r="R23" s="750">
        <v>0.62</v>
      </c>
      <c r="S23" s="750">
        <v>0.63</v>
      </c>
      <c r="T23" s="750">
        <v>0.64</v>
      </c>
      <c r="U23" s="750">
        <v>0.64</v>
      </c>
      <c r="V23" s="750">
        <v>0.65</v>
      </c>
      <c r="W23" s="750">
        <v>0.65</v>
      </c>
      <c r="X23" s="750">
        <v>0.65</v>
      </c>
      <c r="Y23" s="750">
        <v>0.65</v>
      </c>
      <c r="Z23" s="642" t="s">
        <v>85</v>
      </c>
      <c r="AA23" s="645">
        <v>12000000</v>
      </c>
      <c r="AB23" s="645">
        <v>12000000</v>
      </c>
      <c r="AC23" s="775" t="s">
        <v>351</v>
      </c>
      <c r="AD23" s="642" t="s">
        <v>80</v>
      </c>
      <c r="AE23" s="645">
        <v>12360000</v>
      </c>
      <c r="AF23" s="645">
        <v>12000000</v>
      </c>
      <c r="AG23" s="775" t="s">
        <v>351</v>
      </c>
      <c r="AH23" s="642" t="s">
        <v>80</v>
      </c>
      <c r="AI23" s="645">
        <v>12731000</v>
      </c>
      <c r="AJ23" s="645">
        <v>12731000</v>
      </c>
      <c r="AK23" s="775" t="s">
        <v>351</v>
      </c>
      <c r="AL23" s="642" t="s">
        <v>80</v>
      </c>
      <c r="AM23" s="645">
        <v>13113000</v>
      </c>
      <c r="AN23" s="645">
        <v>13113000</v>
      </c>
      <c r="AO23" s="775" t="s">
        <v>351</v>
      </c>
      <c r="AP23" s="642" t="s">
        <v>80</v>
      </c>
      <c r="AQ23" s="645">
        <v>13506000</v>
      </c>
      <c r="AR23" s="645">
        <v>13506000</v>
      </c>
      <c r="AS23" s="775" t="s">
        <v>351</v>
      </c>
      <c r="AT23" s="642" t="s">
        <v>80</v>
      </c>
      <c r="AU23" s="645">
        <v>13911000</v>
      </c>
      <c r="AV23" s="645">
        <v>13911000</v>
      </c>
      <c r="AW23" s="775" t="s">
        <v>351</v>
      </c>
      <c r="AX23" s="642" t="s">
        <v>80</v>
      </c>
      <c r="AY23" s="645">
        <v>14329000</v>
      </c>
      <c r="AZ23" s="645">
        <v>13911000</v>
      </c>
      <c r="BA23" s="775" t="s">
        <v>351</v>
      </c>
      <c r="BB23" s="642" t="s">
        <v>80</v>
      </c>
      <c r="BC23" s="645">
        <v>14758000</v>
      </c>
      <c r="BD23" s="645">
        <v>14758000</v>
      </c>
      <c r="BE23" s="775" t="s">
        <v>329</v>
      </c>
      <c r="BF23" s="642" t="s">
        <v>80</v>
      </c>
      <c r="BG23" s="645">
        <v>15201000</v>
      </c>
      <c r="BH23" s="645">
        <v>14758000</v>
      </c>
      <c r="BI23" s="775" t="s">
        <v>329</v>
      </c>
      <c r="BJ23" s="642" t="s">
        <v>80</v>
      </c>
      <c r="BK23" s="645">
        <v>15657000</v>
      </c>
      <c r="BL23" s="645">
        <v>15657000</v>
      </c>
      <c r="BM23" s="646" t="str">
        <f>BI23</f>
        <v>Funcionamiento</v>
      </c>
      <c r="BN23" s="642" t="s">
        <v>80</v>
      </c>
      <c r="BO23" s="645">
        <f>BK23*1.03</f>
        <v>16126710</v>
      </c>
      <c r="BP23" s="645">
        <v>15657000</v>
      </c>
      <c r="BQ23" s="642" t="s">
        <v>329</v>
      </c>
      <c r="BR23" s="642" t="s">
        <v>80</v>
      </c>
      <c r="BS23" s="645">
        <v>153692710</v>
      </c>
      <c r="BT23" s="642" t="s">
        <v>333</v>
      </c>
      <c r="BU23" s="642" t="s">
        <v>334</v>
      </c>
      <c r="BV23" s="642" t="s">
        <v>365</v>
      </c>
      <c r="BW23" s="642" t="s">
        <v>1137</v>
      </c>
      <c r="BX23" s="642"/>
      <c r="BY23" s="761" t="s">
        <v>1138</v>
      </c>
      <c r="BZ23" s="783">
        <v>0.6</v>
      </c>
      <c r="CA23" s="784">
        <v>0.52</v>
      </c>
      <c r="CB23" s="784">
        <v>0.66</v>
      </c>
      <c r="CC23" s="771">
        <v>0.65</v>
      </c>
      <c r="CD23" s="764" t="s">
        <v>366</v>
      </c>
      <c r="CE23" s="601" t="s">
        <v>367</v>
      </c>
      <c r="CF23" s="765" t="s">
        <v>368</v>
      </c>
      <c r="CG23" s="717" t="s">
        <v>369</v>
      </c>
      <c r="CH23" s="766" t="s">
        <v>370</v>
      </c>
      <c r="CI23" s="772" t="s">
        <v>371</v>
      </c>
      <c r="CJ23" s="768" t="s">
        <v>372</v>
      </c>
      <c r="CK23" s="773" t="s">
        <v>373</v>
      </c>
      <c r="CL23" s="690"/>
      <c r="CM23" s="762">
        <v>3278250</v>
      </c>
      <c r="CN23" s="691"/>
      <c r="CO23" s="716" t="s">
        <v>87</v>
      </c>
      <c r="CP23" s="764" t="s">
        <v>374</v>
      </c>
      <c r="CQ23" s="601" t="s">
        <v>375</v>
      </c>
      <c r="CR23" s="691"/>
      <c r="CS23" s="718" t="s">
        <v>87</v>
      </c>
      <c r="CT23" s="770" t="s">
        <v>335</v>
      </c>
    </row>
    <row r="24" spans="1:98" s="656" customFormat="1" ht="118.5" customHeight="1">
      <c r="A24" s="641">
        <v>107</v>
      </c>
      <c r="B24" s="642" t="s">
        <v>95</v>
      </c>
      <c r="C24" s="642" t="s">
        <v>1089</v>
      </c>
      <c r="D24" s="642" t="s">
        <v>20</v>
      </c>
      <c r="E24" s="642" t="s">
        <v>283</v>
      </c>
      <c r="F24" s="642" t="s">
        <v>284</v>
      </c>
      <c r="G24" s="642" t="s">
        <v>91</v>
      </c>
      <c r="H24" s="785" t="s">
        <v>1083</v>
      </c>
      <c r="I24" s="598" t="s">
        <v>94</v>
      </c>
      <c r="J24" s="598" t="s">
        <v>82</v>
      </c>
      <c r="K24" s="598" t="s">
        <v>82</v>
      </c>
      <c r="L24" s="644">
        <v>43983</v>
      </c>
      <c r="M24" s="678">
        <v>47848</v>
      </c>
      <c r="N24" s="713">
        <v>0.1</v>
      </c>
      <c r="O24" s="713">
        <v>0.2</v>
      </c>
      <c r="P24" s="713">
        <v>0.3</v>
      </c>
      <c r="Q24" s="713">
        <v>0.4</v>
      </c>
      <c r="R24" s="713">
        <v>0.5</v>
      </c>
      <c r="S24" s="713">
        <v>0.6</v>
      </c>
      <c r="T24" s="713">
        <v>0.7</v>
      </c>
      <c r="U24" s="713">
        <v>0.8</v>
      </c>
      <c r="V24" s="713">
        <v>0.9</v>
      </c>
      <c r="W24" s="713">
        <v>1</v>
      </c>
      <c r="X24" s="713">
        <v>1</v>
      </c>
      <c r="Y24" s="713">
        <v>1</v>
      </c>
      <c r="Z24" s="785" t="s">
        <v>85</v>
      </c>
      <c r="AA24" s="645">
        <v>38000000</v>
      </c>
      <c r="AB24" s="645">
        <v>38000000</v>
      </c>
      <c r="AC24" s="598" t="s">
        <v>86</v>
      </c>
      <c r="AD24" s="598">
        <v>7863</v>
      </c>
      <c r="AE24" s="645">
        <v>39900000</v>
      </c>
      <c r="AF24" s="645">
        <v>39900000</v>
      </c>
      <c r="AG24" s="598" t="s">
        <v>86</v>
      </c>
      <c r="AH24" s="598">
        <v>7863</v>
      </c>
      <c r="AI24" s="645">
        <v>41895000</v>
      </c>
      <c r="AJ24" s="645">
        <v>41895000</v>
      </c>
      <c r="AK24" s="598" t="s">
        <v>86</v>
      </c>
      <c r="AL24" s="598">
        <v>7863</v>
      </c>
      <c r="AM24" s="645">
        <v>43989750</v>
      </c>
      <c r="AN24" s="645">
        <v>43989750</v>
      </c>
      <c r="AO24" s="598" t="s">
        <v>86</v>
      </c>
      <c r="AP24" s="598">
        <v>7863</v>
      </c>
      <c r="AQ24" s="645">
        <v>46189237.5</v>
      </c>
      <c r="AR24" s="645">
        <v>46189237.5</v>
      </c>
      <c r="AS24" s="598" t="s">
        <v>1085</v>
      </c>
      <c r="AT24" s="598">
        <v>7863</v>
      </c>
      <c r="AU24" s="645">
        <v>48498699.375</v>
      </c>
      <c r="AV24" s="645" t="s">
        <v>80</v>
      </c>
      <c r="AW24" s="598" t="s">
        <v>86</v>
      </c>
      <c r="AX24" s="598" t="s">
        <v>1087</v>
      </c>
      <c r="AY24" s="645">
        <v>50923634.34375</v>
      </c>
      <c r="AZ24" s="645" t="s">
        <v>80</v>
      </c>
      <c r="BA24" s="598" t="s">
        <v>1085</v>
      </c>
      <c r="BB24" s="598" t="s">
        <v>1087</v>
      </c>
      <c r="BC24" s="645">
        <v>53469816.060937501</v>
      </c>
      <c r="BD24" s="645" t="s">
        <v>80</v>
      </c>
      <c r="BE24" s="598" t="s">
        <v>86</v>
      </c>
      <c r="BF24" s="598" t="s">
        <v>1107</v>
      </c>
      <c r="BG24" s="645">
        <v>56143306.863984376</v>
      </c>
      <c r="BH24" s="645" t="s">
        <v>80</v>
      </c>
      <c r="BI24" s="598" t="s">
        <v>86</v>
      </c>
      <c r="BJ24" s="598" t="s">
        <v>1107</v>
      </c>
      <c r="BK24" s="645">
        <v>58950472.207183592</v>
      </c>
      <c r="BL24" s="645" t="s">
        <v>80</v>
      </c>
      <c r="BM24" s="598" t="s">
        <v>86</v>
      </c>
      <c r="BN24" s="598" t="s">
        <v>1107</v>
      </c>
      <c r="BO24" s="645">
        <f>(BK24*5%)+BK24</f>
        <v>61897995.817542769</v>
      </c>
      <c r="BP24" s="645" t="s">
        <v>80</v>
      </c>
      <c r="BQ24" s="714" t="s">
        <v>86</v>
      </c>
      <c r="BR24" s="598" t="s">
        <v>1108</v>
      </c>
      <c r="BS24" s="645">
        <v>539857912.16839826</v>
      </c>
      <c r="BT24" s="642" t="s">
        <v>98</v>
      </c>
      <c r="BU24" s="642" t="s">
        <v>173</v>
      </c>
      <c r="BV24" s="642" t="s">
        <v>174</v>
      </c>
      <c r="BW24" s="642" t="s">
        <v>175</v>
      </c>
      <c r="BX24" s="642" t="s">
        <v>176</v>
      </c>
      <c r="BY24" s="715" t="s">
        <v>177</v>
      </c>
      <c r="BZ24" s="680"/>
      <c r="CA24" s="681"/>
      <c r="CB24" s="681"/>
      <c r="CC24" s="741" t="s">
        <v>87</v>
      </c>
      <c r="CD24" s="601" t="s">
        <v>285</v>
      </c>
      <c r="CE24" s="601" t="s">
        <v>286</v>
      </c>
      <c r="CF24" s="311" t="s">
        <v>286</v>
      </c>
      <c r="CG24" s="717" t="s">
        <v>286</v>
      </c>
      <c r="CH24" s="698" t="s">
        <v>285</v>
      </c>
      <c r="CI24" s="601" t="s">
        <v>287</v>
      </c>
      <c r="CJ24" s="711" t="s">
        <v>288</v>
      </c>
      <c r="CK24" s="786" t="s">
        <v>287</v>
      </c>
      <c r="CL24" s="690"/>
      <c r="CM24" s="601" t="s">
        <v>87</v>
      </c>
      <c r="CN24" s="691"/>
      <c r="CO24" s="741">
        <v>0</v>
      </c>
      <c r="CP24" s="601" t="s">
        <v>289</v>
      </c>
      <c r="CQ24" s="601" t="s">
        <v>289</v>
      </c>
      <c r="CR24" s="311" t="s">
        <v>289</v>
      </c>
      <c r="CS24" s="719" t="s">
        <v>289</v>
      </c>
      <c r="CT24" s="694"/>
    </row>
    <row r="25" spans="1:98" s="656" customFormat="1" ht="118.5" customHeight="1">
      <c r="A25" s="641">
        <v>108</v>
      </c>
      <c r="B25" s="642" t="s">
        <v>95</v>
      </c>
      <c r="C25" s="642" t="s">
        <v>1089</v>
      </c>
      <c r="D25" s="642" t="s">
        <v>21</v>
      </c>
      <c r="E25" s="598" t="s">
        <v>290</v>
      </c>
      <c r="F25" s="598" t="s">
        <v>291</v>
      </c>
      <c r="G25" s="642" t="s">
        <v>91</v>
      </c>
      <c r="H25" s="605" t="s">
        <v>1081</v>
      </c>
      <c r="I25" s="605" t="s">
        <v>83</v>
      </c>
      <c r="J25" s="598" t="s">
        <v>79</v>
      </c>
      <c r="K25" s="605" t="s">
        <v>79</v>
      </c>
      <c r="L25" s="678">
        <v>43983</v>
      </c>
      <c r="M25" s="678">
        <v>47848</v>
      </c>
      <c r="N25" s="589">
        <v>171</v>
      </c>
      <c r="O25" s="589">
        <v>1001</v>
      </c>
      <c r="P25" s="589">
        <v>942</v>
      </c>
      <c r="Q25" s="589">
        <v>618</v>
      </c>
      <c r="R25" s="589">
        <v>243</v>
      </c>
      <c r="S25" s="589">
        <v>850</v>
      </c>
      <c r="T25" s="589">
        <v>850</v>
      </c>
      <c r="U25" s="589">
        <v>850</v>
      </c>
      <c r="V25" s="589">
        <v>425</v>
      </c>
      <c r="W25" s="589">
        <v>850</v>
      </c>
      <c r="X25" s="589">
        <v>850</v>
      </c>
      <c r="Y25" s="705">
        <f>+SUM(N25:X25)</f>
        <v>7650</v>
      </c>
      <c r="Z25" s="605" t="s">
        <v>85</v>
      </c>
      <c r="AA25" s="645">
        <v>7000000</v>
      </c>
      <c r="AB25" s="645">
        <v>7000000</v>
      </c>
      <c r="AC25" s="720" t="s">
        <v>1139</v>
      </c>
      <c r="AD25" s="721" t="s">
        <v>1140</v>
      </c>
      <c r="AE25" s="645">
        <v>101880154</v>
      </c>
      <c r="AF25" s="645">
        <v>101880154</v>
      </c>
      <c r="AG25" s="720" t="s">
        <v>86</v>
      </c>
      <c r="AH25" s="721" t="s">
        <v>205</v>
      </c>
      <c r="AI25" s="645">
        <v>95887204</v>
      </c>
      <c r="AJ25" s="645">
        <v>95887204</v>
      </c>
      <c r="AK25" s="720" t="s">
        <v>86</v>
      </c>
      <c r="AL25" s="721" t="s">
        <v>205</v>
      </c>
      <c r="AM25" s="645">
        <v>62925977</v>
      </c>
      <c r="AN25" s="645">
        <v>62925977</v>
      </c>
      <c r="AO25" s="720" t="s">
        <v>86</v>
      </c>
      <c r="AP25" s="721" t="s">
        <v>205</v>
      </c>
      <c r="AQ25" s="645">
        <v>24741752</v>
      </c>
      <c r="AR25" s="645">
        <v>24741752</v>
      </c>
      <c r="AS25" s="720" t="s">
        <v>86</v>
      </c>
      <c r="AT25" s="589">
        <v>7874</v>
      </c>
      <c r="AU25" s="645">
        <f>939000*S25</f>
        <v>798150000</v>
      </c>
      <c r="AV25" s="645">
        <v>0</v>
      </c>
      <c r="AW25" s="720" t="s">
        <v>86</v>
      </c>
      <c r="AX25" s="714" t="s">
        <v>1087</v>
      </c>
      <c r="AY25" s="645">
        <f>939000*T25</f>
        <v>798150000</v>
      </c>
      <c r="AZ25" s="645">
        <v>0</v>
      </c>
      <c r="BA25" s="720" t="s">
        <v>86</v>
      </c>
      <c r="BB25" s="714" t="s">
        <v>1087</v>
      </c>
      <c r="BC25" s="645">
        <f>939000*U25</f>
        <v>798150000</v>
      </c>
      <c r="BD25" s="645">
        <v>0</v>
      </c>
      <c r="BE25" s="720" t="s">
        <v>86</v>
      </c>
      <c r="BF25" s="714" t="s">
        <v>1087</v>
      </c>
      <c r="BG25" s="645">
        <f>939000*V25</f>
        <v>399075000</v>
      </c>
      <c r="BH25" s="645">
        <v>0</v>
      </c>
      <c r="BI25" s="720" t="s">
        <v>86</v>
      </c>
      <c r="BJ25" s="714" t="s">
        <v>1087</v>
      </c>
      <c r="BK25" s="645">
        <f>939000*W25</f>
        <v>798150000</v>
      </c>
      <c r="BL25" s="645">
        <v>0</v>
      </c>
      <c r="BM25" s="720" t="s">
        <v>86</v>
      </c>
      <c r="BN25" s="714" t="s">
        <v>1087</v>
      </c>
      <c r="BO25" s="645">
        <f>939000*X25</f>
        <v>798150000</v>
      </c>
      <c r="BP25" s="645">
        <v>0</v>
      </c>
      <c r="BQ25" s="720" t="s">
        <v>86</v>
      </c>
      <c r="BR25" s="714" t="s">
        <v>1087</v>
      </c>
      <c r="BS25" s="645">
        <v>4682260087</v>
      </c>
      <c r="BT25" s="733" t="s">
        <v>98</v>
      </c>
      <c r="BU25" s="642" t="s">
        <v>173</v>
      </c>
      <c r="BV25" s="589" t="s">
        <v>292</v>
      </c>
      <c r="BW25" s="589" t="s">
        <v>293</v>
      </c>
      <c r="BX25" s="589" t="s">
        <v>294</v>
      </c>
      <c r="BY25" s="722" t="s">
        <v>295</v>
      </c>
      <c r="BZ25" s="680"/>
      <c r="CA25" s="681"/>
      <c r="CB25" s="681"/>
      <c r="CC25" s="716">
        <v>19905</v>
      </c>
      <c r="CD25" s="601" t="s">
        <v>296</v>
      </c>
      <c r="CE25" s="601" t="s">
        <v>297</v>
      </c>
      <c r="CF25" s="311" t="s">
        <v>298</v>
      </c>
      <c r="CG25" s="717" t="s">
        <v>1141</v>
      </c>
      <c r="CH25" s="698" t="s">
        <v>299</v>
      </c>
      <c r="CI25" s="601" t="s">
        <v>300</v>
      </c>
      <c r="CJ25" s="711" t="s">
        <v>301</v>
      </c>
      <c r="CK25" s="717" t="s">
        <v>1142</v>
      </c>
      <c r="CL25" s="690"/>
      <c r="CM25" s="601" t="s">
        <v>87</v>
      </c>
      <c r="CN25" s="691"/>
      <c r="CO25" s="718">
        <v>7217</v>
      </c>
      <c r="CP25" s="601" t="s">
        <v>302</v>
      </c>
      <c r="CQ25" s="601" t="s">
        <v>303</v>
      </c>
      <c r="CR25" s="311" t="s">
        <v>304</v>
      </c>
      <c r="CS25" s="719" t="s">
        <v>1143</v>
      </c>
      <c r="CT25" s="694"/>
    </row>
    <row r="26" spans="1:98" s="656" customFormat="1" ht="118.5" customHeight="1">
      <c r="A26" s="641">
        <v>109</v>
      </c>
      <c r="B26" s="642" t="s">
        <v>95</v>
      </c>
      <c r="C26" s="642" t="s">
        <v>1089</v>
      </c>
      <c r="D26" s="642" t="s">
        <v>22</v>
      </c>
      <c r="E26" s="598" t="s">
        <v>305</v>
      </c>
      <c r="F26" s="598" t="s">
        <v>306</v>
      </c>
      <c r="G26" s="642" t="s">
        <v>77</v>
      </c>
      <c r="H26" s="785" t="s">
        <v>1083</v>
      </c>
      <c r="I26" s="598" t="s">
        <v>83</v>
      </c>
      <c r="J26" s="598" t="s">
        <v>82</v>
      </c>
      <c r="K26" s="598" t="s">
        <v>82</v>
      </c>
      <c r="L26" s="644">
        <v>43983</v>
      </c>
      <c r="M26" s="678">
        <v>47848</v>
      </c>
      <c r="N26" s="598">
        <v>1</v>
      </c>
      <c r="O26" s="598">
        <v>1</v>
      </c>
      <c r="P26" s="598">
        <v>1</v>
      </c>
      <c r="Q26" s="598">
        <v>1</v>
      </c>
      <c r="R26" s="598">
        <v>1</v>
      </c>
      <c r="S26" s="598">
        <v>1</v>
      </c>
      <c r="T26" s="598">
        <v>1</v>
      </c>
      <c r="U26" s="598">
        <v>1</v>
      </c>
      <c r="V26" s="598">
        <v>1</v>
      </c>
      <c r="W26" s="598">
        <v>1</v>
      </c>
      <c r="X26" s="598">
        <v>1</v>
      </c>
      <c r="Y26" s="598">
        <v>11</v>
      </c>
      <c r="Z26" s="785" t="s">
        <v>85</v>
      </c>
      <c r="AA26" s="645">
        <v>4250000</v>
      </c>
      <c r="AB26" s="645">
        <v>4250000</v>
      </c>
      <c r="AC26" s="646" t="s">
        <v>86</v>
      </c>
      <c r="AD26" s="647">
        <v>7863</v>
      </c>
      <c r="AE26" s="645">
        <v>11687500</v>
      </c>
      <c r="AF26" s="645">
        <v>11687500</v>
      </c>
      <c r="AG26" s="646" t="s">
        <v>86</v>
      </c>
      <c r="AH26" s="647">
        <v>7863</v>
      </c>
      <c r="AI26" s="645">
        <v>12271875</v>
      </c>
      <c r="AJ26" s="645">
        <v>12271875</v>
      </c>
      <c r="AK26" s="646" t="s">
        <v>86</v>
      </c>
      <c r="AL26" s="647">
        <v>7863</v>
      </c>
      <c r="AM26" s="645">
        <v>12885468.75</v>
      </c>
      <c r="AN26" s="645">
        <v>12885468.75</v>
      </c>
      <c r="AO26" s="646" t="s">
        <v>86</v>
      </c>
      <c r="AP26" s="647">
        <v>7863</v>
      </c>
      <c r="AQ26" s="645">
        <v>13529742.1875</v>
      </c>
      <c r="AR26" s="645">
        <v>13529742.1875</v>
      </c>
      <c r="AS26" s="646" t="s">
        <v>86</v>
      </c>
      <c r="AT26" s="647">
        <v>7863</v>
      </c>
      <c r="AU26" s="645">
        <v>14206229.296875</v>
      </c>
      <c r="AV26" s="645" t="s">
        <v>80</v>
      </c>
      <c r="AW26" s="646" t="s">
        <v>86</v>
      </c>
      <c r="AX26" s="647" t="s">
        <v>1087</v>
      </c>
      <c r="AY26" s="645">
        <f>(AU26*5%)+AU26</f>
        <v>14916540.76171875</v>
      </c>
      <c r="AZ26" s="645" t="s">
        <v>80</v>
      </c>
      <c r="BA26" s="646" t="s">
        <v>1085</v>
      </c>
      <c r="BB26" s="647" t="s">
        <v>1087</v>
      </c>
      <c r="BC26" s="645">
        <f>(AY26*5%)+AY26</f>
        <v>15662367.799804688</v>
      </c>
      <c r="BD26" s="645" t="s">
        <v>80</v>
      </c>
      <c r="BE26" s="646" t="s">
        <v>86</v>
      </c>
      <c r="BF26" s="646" t="s">
        <v>1107</v>
      </c>
      <c r="BG26" s="645">
        <f>(BC26*5%)+BC26</f>
        <v>16445486.189794922</v>
      </c>
      <c r="BH26" s="645" t="s">
        <v>80</v>
      </c>
      <c r="BI26" s="646" t="s">
        <v>86</v>
      </c>
      <c r="BJ26" s="646" t="s">
        <v>1107</v>
      </c>
      <c r="BK26" s="645">
        <f>(BG26*5%)+BG26</f>
        <v>17267760.49928467</v>
      </c>
      <c r="BL26" s="645" t="s">
        <v>80</v>
      </c>
      <c r="BM26" s="646" t="s">
        <v>86</v>
      </c>
      <c r="BN26" s="646" t="s">
        <v>1107</v>
      </c>
      <c r="BO26" s="645">
        <f>(BK26*5%)+BK26</f>
        <v>18131148.524248902</v>
      </c>
      <c r="BP26" s="645" t="s">
        <v>80</v>
      </c>
      <c r="BQ26" s="714" t="s">
        <v>86</v>
      </c>
      <c r="BR26" s="646" t="s">
        <v>1107</v>
      </c>
      <c r="BS26" s="645">
        <v>151254119.00922695</v>
      </c>
      <c r="BT26" s="733" t="s">
        <v>98</v>
      </c>
      <c r="BU26" s="642" t="s">
        <v>173</v>
      </c>
      <c r="BV26" s="642" t="s">
        <v>174</v>
      </c>
      <c r="BW26" s="642" t="s">
        <v>175</v>
      </c>
      <c r="BX26" s="642" t="s">
        <v>176</v>
      </c>
      <c r="BY26" s="715" t="s">
        <v>177</v>
      </c>
      <c r="BZ26" s="680"/>
      <c r="CA26" s="681"/>
      <c r="CB26" s="681"/>
      <c r="CC26" s="741">
        <v>3</v>
      </c>
      <c r="CD26" s="601" t="s">
        <v>307</v>
      </c>
      <c r="CE26" s="661" t="s">
        <v>308</v>
      </c>
      <c r="CF26" s="311" t="s">
        <v>309</v>
      </c>
      <c r="CG26" s="787" t="s">
        <v>1144</v>
      </c>
      <c r="CH26" s="788" t="s">
        <v>310</v>
      </c>
      <c r="CI26" s="662" t="s">
        <v>311</v>
      </c>
      <c r="CJ26" s="789" t="s">
        <v>312</v>
      </c>
      <c r="CK26" s="664" t="s">
        <v>1145</v>
      </c>
      <c r="CL26" s="690"/>
      <c r="CM26" s="601" t="s">
        <v>87</v>
      </c>
      <c r="CN26" s="691"/>
      <c r="CO26" s="718">
        <v>360</v>
      </c>
      <c r="CP26" s="601" t="s">
        <v>313</v>
      </c>
      <c r="CQ26" s="601" t="s">
        <v>314</v>
      </c>
      <c r="CR26" s="311" t="s">
        <v>315</v>
      </c>
      <c r="CS26" s="719" t="s">
        <v>1146</v>
      </c>
      <c r="CT26" s="694"/>
    </row>
    <row r="27" spans="1:98" s="656" customFormat="1" ht="118.5" customHeight="1" thickBot="1">
      <c r="A27" s="641">
        <v>110</v>
      </c>
      <c r="B27" s="642" t="s">
        <v>95</v>
      </c>
      <c r="C27" s="642" t="s">
        <v>1089</v>
      </c>
      <c r="D27" s="598" t="s">
        <v>23</v>
      </c>
      <c r="E27" s="598" t="s">
        <v>316</v>
      </c>
      <c r="F27" s="598" t="s">
        <v>317</v>
      </c>
      <c r="G27" s="642" t="s">
        <v>91</v>
      </c>
      <c r="H27" s="598" t="s">
        <v>1083</v>
      </c>
      <c r="I27" s="598" t="s">
        <v>83</v>
      </c>
      <c r="J27" s="713" t="s">
        <v>79</v>
      </c>
      <c r="K27" s="598" t="s">
        <v>79</v>
      </c>
      <c r="L27" s="678">
        <v>43983</v>
      </c>
      <c r="M27" s="678">
        <v>47848</v>
      </c>
      <c r="N27" s="589">
        <v>113</v>
      </c>
      <c r="O27" s="589">
        <v>3362</v>
      </c>
      <c r="P27" s="589">
        <v>2918</v>
      </c>
      <c r="Q27" s="589">
        <v>2598</v>
      </c>
      <c r="R27" s="589">
        <v>1009</v>
      </c>
      <c r="S27" s="589">
        <v>2500</v>
      </c>
      <c r="T27" s="589">
        <v>2500</v>
      </c>
      <c r="U27" s="589">
        <v>2500</v>
      </c>
      <c r="V27" s="589">
        <f>W27/2</f>
        <v>1250</v>
      </c>
      <c r="W27" s="589">
        <v>2500</v>
      </c>
      <c r="X27" s="589">
        <v>2500</v>
      </c>
      <c r="Y27" s="705">
        <f>+SUM(N27:X27)</f>
        <v>23750</v>
      </c>
      <c r="Z27" s="598" t="s">
        <v>85</v>
      </c>
      <c r="AA27" s="645">
        <f>568584.21*N27</f>
        <v>64250015.729999997</v>
      </c>
      <c r="AB27" s="645">
        <v>64250015.729999997</v>
      </c>
      <c r="AC27" s="720" t="s">
        <v>86</v>
      </c>
      <c r="AD27" s="721" t="s">
        <v>189</v>
      </c>
      <c r="AE27" s="645">
        <f>568584.21*O27</f>
        <v>1911580114.02</v>
      </c>
      <c r="AF27" s="645">
        <v>1911580114.02</v>
      </c>
      <c r="AG27" s="720" t="s">
        <v>86</v>
      </c>
      <c r="AH27" s="721" t="s">
        <v>189</v>
      </c>
      <c r="AI27" s="645">
        <f>568584.21*P27</f>
        <v>1659128724.78</v>
      </c>
      <c r="AJ27" s="645">
        <v>1659128724.78</v>
      </c>
      <c r="AK27" s="720" t="s">
        <v>86</v>
      </c>
      <c r="AL27" s="721" t="s">
        <v>189</v>
      </c>
      <c r="AM27" s="645">
        <f>568584.21*Q27</f>
        <v>1477181777.5799999</v>
      </c>
      <c r="AN27" s="645">
        <v>1477181777.5799999</v>
      </c>
      <c r="AO27" s="720" t="s">
        <v>86</v>
      </c>
      <c r="AP27" s="721" t="s">
        <v>189</v>
      </c>
      <c r="AQ27" s="645">
        <f>568584.21*R27</f>
        <v>573701467.88999999</v>
      </c>
      <c r="AR27" s="645">
        <v>573701467.88999999</v>
      </c>
      <c r="AS27" s="720" t="s">
        <v>86</v>
      </c>
      <c r="AT27" s="721" t="s">
        <v>189</v>
      </c>
      <c r="AU27" s="645">
        <f>568584.21*S27</f>
        <v>1421460525</v>
      </c>
      <c r="AV27" s="645">
        <v>0</v>
      </c>
      <c r="AW27" s="720" t="s">
        <v>86</v>
      </c>
      <c r="AX27" s="714" t="s">
        <v>1087</v>
      </c>
      <c r="AY27" s="645">
        <f>568584.21*T27</f>
        <v>1421460525</v>
      </c>
      <c r="AZ27" s="645">
        <v>0</v>
      </c>
      <c r="BA27" s="720" t="s">
        <v>86</v>
      </c>
      <c r="BB27" s="714" t="s">
        <v>1087</v>
      </c>
      <c r="BC27" s="645">
        <f>568584.21*U27</f>
        <v>1421460525</v>
      </c>
      <c r="BD27" s="645">
        <v>0</v>
      </c>
      <c r="BE27" s="720" t="s">
        <v>86</v>
      </c>
      <c r="BF27" s="714" t="s">
        <v>1087</v>
      </c>
      <c r="BG27" s="645">
        <f>568584.21*V27</f>
        <v>710730262.5</v>
      </c>
      <c r="BH27" s="645">
        <v>0</v>
      </c>
      <c r="BI27" s="720" t="s">
        <v>86</v>
      </c>
      <c r="BJ27" s="714" t="s">
        <v>1087</v>
      </c>
      <c r="BK27" s="645">
        <f>568584.21*W27</f>
        <v>1421460525</v>
      </c>
      <c r="BL27" s="645">
        <v>0</v>
      </c>
      <c r="BM27" s="720" t="s">
        <v>86</v>
      </c>
      <c r="BN27" s="714" t="s">
        <v>1087</v>
      </c>
      <c r="BO27" s="645">
        <f>568584.21*X27</f>
        <v>1421460525</v>
      </c>
      <c r="BP27" s="645">
        <v>0</v>
      </c>
      <c r="BQ27" s="720" t="s">
        <v>86</v>
      </c>
      <c r="BR27" s="714" t="s">
        <v>1087</v>
      </c>
      <c r="BS27" s="645">
        <v>13503874987.5</v>
      </c>
      <c r="BT27" s="733" t="s">
        <v>98</v>
      </c>
      <c r="BU27" s="642" t="s">
        <v>173</v>
      </c>
      <c r="BV27" s="589" t="s">
        <v>190</v>
      </c>
      <c r="BW27" s="589" t="s">
        <v>191</v>
      </c>
      <c r="BX27" s="589">
        <v>3106167424</v>
      </c>
      <c r="BY27" s="790" t="s">
        <v>192</v>
      </c>
      <c r="BZ27" s="791"/>
      <c r="CA27" s="792"/>
      <c r="CB27" s="792"/>
      <c r="CC27" s="793">
        <v>11167</v>
      </c>
      <c r="CD27" s="794" t="s">
        <v>318</v>
      </c>
      <c r="CE27" s="794" t="s">
        <v>319</v>
      </c>
      <c r="CF27" s="795" t="s">
        <v>320</v>
      </c>
      <c r="CG27" s="796" t="s">
        <v>1147</v>
      </c>
      <c r="CH27" s="797" t="s">
        <v>321</v>
      </c>
      <c r="CI27" s="794" t="s">
        <v>322</v>
      </c>
      <c r="CJ27" s="798" t="s">
        <v>323</v>
      </c>
      <c r="CK27" s="796" t="s">
        <v>1148</v>
      </c>
      <c r="CL27" s="799"/>
      <c r="CM27" s="794" t="s">
        <v>87</v>
      </c>
      <c r="CN27" s="800"/>
      <c r="CO27" s="801">
        <v>1704</v>
      </c>
      <c r="CP27" s="794" t="s">
        <v>324</v>
      </c>
      <c r="CQ27" s="794" t="s">
        <v>325</v>
      </c>
      <c r="CR27" s="795" t="s">
        <v>326</v>
      </c>
      <c r="CS27" s="802" t="s">
        <v>1149</v>
      </c>
      <c r="CT27" s="803"/>
    </row>
    <row r="28" spans="1:98" s="656" customFormat="1" ht="118.5" customHeight="1">
      <c r="A28" s="641">
        <v>111</v>
      </c>
      <c r="B28" s="642" t="s">
        <v>95</v>
      </c>
      <c r="C28" s="642" t="s">
        <v>1089</v>
      </c>
      <c r="D28" s="750" t="s">
        <v>24</v>
      </c>
      <c r="E28" s="642" t="s">
        <v>417</v>
      </c>
      <c r="F28" s="642" t="s">
        <v>418</v>
      </c>
      <c r="G28" s="642" t="s">
        <v>91</v>
      </c>
      <c r="H28" s="642" t="s">
        <v>1083</v>
      </c>
      <c r="I28" s="642" t="s">
        <v>419</v>
      </c>
      <c r="J28" s="642" t="s">
        <v>79</v>
      </c>
      <c r="K28" s="804" t="s">
        <v>79</v>
      </c>
      <c r="L28" s="678">
        <v>44075</v>
      </c>
      <c r="M28" s="678">
        <v>45261</v>
      </c>
      <c r="N28" s="642">
        <v>1</v>
      </c>
      <c r="O28" s="642">
        <v>4</v>
      </c>
      <c r="P28" s="642">
        <v>4</v>
      </c>
      <c r="Q28" s="642">
        <v>4</v>
      </c>
      <c r="R28" s="642" t="s">
        <v>82</v>
      </c>
      <c r="S28" s="642" t="s">
        <v>82</v>
      </c>
      <c r="T28" s="642" t="s">
        <v>82</v>
      </c>
      <c r="U28" s="642" t="s">
        <v>82</v>
      </c>
      <c r="V28" s="642" t="s">
        <v>82</v>
      </c>
      <c r="W28" s="642" t="s">
        <v>82</v>
      </c>
      <c r="X28" s="642" t="s">
        <v>82</v>
      </c>
      <c r="Y28" s="642">
        <v>13</v>
      </c>
      <c r="Z28" s="642" t="s">
        <v>85</v>
      </c>
      <c r="AA28" s="645">
        <v>120000000</v>
      </c>
      <c r="AB28" s="645">
        <v>120000000</v>
      </c>
      <c r="AC28" s="805" t="s">
        <v>420</v>
      </c>
      <c r="AD28" s="642">
        <v>7673</v>
      </c>
      <c r="AE28" s="645">
        <v>800000000</v>
      </c>
      <c r="AF28" s="645">
        <v>800000000</v>
      </c>
      <c r="AG28" s="805" t="s">
        <v>420</v>
      </c>
      <c r="AH28" s="642">
        <v>7673</v>
      </c>
      <c r="AI28" s="645">
        <v>800000000</v>
      </c>
      <c r="AJ28" s="645">
        <v>800000000</v>
      </c>
      <c r="AK28" s="805" t="s">
        <v>420</v>
      </c>
      <c r="AL28" s="642">
        <v>7673</v>
      </c>
      <c r="AM28" s="645">
        <v>700000000</v>
      </c>
      <c r="AN28" s="645">
        <v>700000000</v>
      </c>
      <c r="AO28" s="805" t="s">
        <v>420</v>
      </c>
      <c r="AP28" s="642">
        <v>7673</v>
      </c>
      <c r="AQ28" s="642" t="s">
        <v>82</v>
      </c>
      <c r="AR28" s="642" t="s">
        <v>82</v>
      </c>
      <c r="AS28" s="642" t="s">
        <v>82</v>
      </c>
      <c r="AT28" s="642" t="s">
        <v>82</v>
      </c>
      <c r="AU28" s="642" t="s">
        <v>82</v>
      </c>
      <c r="AV28" s="642" t="s">
        <v>82</v>
      </c>
      <c r="AW28" s="642" t="s">
        <v>82</v>
      </c>
      <c r="AX28" s="642" t="s">
        <v>82</v>
      </c>
      <c r="AY28" s="642" t="s">
        <v>82</v>
      </c>
      <c r="AZ28" s="642" t="s">
        <v>82</v>
      </c>
      <c r="BA28" s="642" t="s">
        <v>82</v>
      </c>
      <c r="BB28" s="642" t="s">
        <v>82</v>
      </c>
      <c r="BC28" s="642" t="s">
        <v>82</v>
      </c>
      <c r="BD28" s="642" t="s">
        <v>82</v>
      </c>
      <c r="BE28" s="642" t="s">
        <v>82</v>
      </c>
      <c r="BF28" s="642" t="s">
        <v>82</v>
      </c>
      <c r="BG28" s="642" t="s">
        <v>82</v>
      </c>
      <c r="BH28" s="642" t="s">
        <v>82</v>
      </c>
      <c r="BI28" s="642" t="s">
        <v>82</v>
      </c>
      <c r="BJ28" s="642" t="s">
        <v>82</v>
      </c>
      <c r="BK28" s="642" t="s">
        <v>82</v>
      </c>
      <c r="BL28" s="642" t="s">
        <v>82</v>
      </c>
      <c r="BM28" s="642" t="s">
        <v>82</v>
      </c>
      <c r="BN28" s="642" t="s">
        <v>82</v>
      </c>
      <c r="BO28" s="642" t="s">
        <v>82</v>
      </c>
      <c r="BP28" s="642" t="s">
        <v>82</v>
      </c>
      <c r="BQ28" s="642" t="s">
        <v>82</v>
      </c>
      <c r="BR28" s="642" t="s">
        <v>82</v>
      </c>
      <c r="BS28" s="645">
        <v>2420000000</v>
      </c>
      <c r="BT28" s="642" t="s">
        <v>416</v>
      </c>
      <c r="BU28" s="642" t="s">
        <v>414</v>
      </c>
      <c r="BV28" s="598" t="s">
        <v>1088</v>
      </c>
      <c r="BW28" s="642" t="s">
        <v>421</v>
      </c>
      <c r="BX28" s="642"/>
      <c r="BY28" s="806" t="s">
        <v>415</v>
      </c>
      <c r="BZ28" s="514" t="s">
        <v>87</v>
      </c>
      <c r="CA28" s="515" t="s">
        <v>82</v>
      </c>
      <c r="CB28" s="511" t="s">
        <v>82</v>
      </c>
      <c r="CC28" s="730">
        <v>3</v>
      </c>
      <c r="CD28" s="515" t="s">
        <v>422</v>
      </c>
      <c r="CE28" s="511" t="s">
        <v>423</v>
      </c>
      <c r="CF28" s="511" t="s">
        <v>424</v>
      </c>
      <c r="CG28" s="807" t="s">
        <v>1150</v>
      </c>
      <c r="CH28" s="808" t="s">
        <v>199</v>
      </c>
      <c r="CI28" s="622" t="s">
        <v>425</v>
      </c>
      <c r="CJ28" s="511" t="s">
        <v>426</v>
      </c>
      <c r="CK28" s="807" t="s">
        <v>1151</v>
      </c>
      <c r="CL28" s="809"/>
      <c r="CM28" s="810"/>
      <c r="CN28" s="810"/>
      <c r="CO28" s="811">
        <v>240</v>
      </c>
      <c r="CP28" s="515" t="s">
        <v>427</v>
      </c>
      <c r="CQ28" s="515" t="s">
        <v>428</v>
      </c>
      <c r="CR28" s="511" t="s">
        <v>429</v>
      </c>
      <c r="CS28" s="620" t="s">
        <v>1152</v>
      </c>
      <c r="CT28" s="606" t="s">
        <v>87</v>
      </c>
    </row>
    <row r="29" spans="1:98" s="656" customFormat="1" ht="118.5" customHeight="1">
      <c r="A29" s="641">
        <v>112</v>
      </c>
      <c r="B29" s="642" t="s">
        <v>95</v>
      </c>
      <c r="C29" s="642" t="s">
        <v>1089</v>
      </c>
      <c r="D29" s="750" t="s">
        <v>25</v>
      </c>
      <c r="E29" s="642" t="s">
        <v>430</v>
      </c>
      <c r="F29" s="642" t="s">
        <v>431</v>
      </c>
      <c r="G29" s="642" t="s">
        <v>91</v>
      </c>
      <c r="H29" s="642" t="s">
        <v>1083</v>
      </c>
      <c r="I29" s="642" t="s">
        <v>93</v>
      </c>
      <c r="J29" s="642" t="s">
        <v>79</v>
      </c>
      <c r="K29" s="804" t="s">
        <v>79</v>
      </c>
      <c r="L29" s="678">
        <v>44197</v>
      </c>
      <c r="M29" s="678">
        <v>45444</v>
      </c>
      <c r="N29" s="642" t="s">
        <v>82</v>
      </c>
      <c r="O29" s="750">
        <v>0.1</v>
      </c>
      <c r="P29" s="750">
        <v>0.5</v>
      </c>
      <c r="Q29" s="750">
        <v>0.9</v>
      </c>
      <c r="R29" s="750">
        <v>1</v>
      </c>
      <c r="S29" s="642" t="s">
        <v>82</v>
      </c>
      <c r="T29" s="642" t="s">
        <v>82</v>
      </c>
      <c r="U29" s="642" t="s">
        <v>82</v>
      </c>
      <c r="V29" s="642" t="s">
        <v>82</v>
      </c>
      <c r="W29" s="642" t="s">
        <v>82</v>
      </c>
      <c r="X29" s="642" t="s">
        <v>82</v>
      </c>
      <c r="Y29" s="750">
        <v>1</v>
      </c>
      <c r="Z29" s="642" t="s">
        <v>85</v>
      </c>
      <c r="AA29" s="645">
        <v>107500000</v>
      </c>
      <c r="AB29" s="645">
        <v>107500000</v>
      </c>
      <c r="AC29" s="805" t="s">
        <v>420</v>
      </c>
      <c r="AD29" s="642">
        <v>7673</v>
      </c>
      <c r="AE29" s="645">
        <v>827985000</v>
      </c>
      <c r="AF29" s="645">
        <v>827985000</v>
      </c>
      <c r="AG29" s="805" t="s">
        <v>420</v>
      </c>
      <c r="AH29" s="642">
        <v>7673</v>
      </c>
      <c r="AI29" s="645">
        <v>848326000</v>
      </c>
      <c r="AJ29" s="645">
        <v>848326000</v>
      </c>
      <c r="AK29" s="805" t="s">
        <v>420</v>
      </c>
      <c r="AL29" s="642">
        <v>7673</v>
      </c>
      <c r="AM29" s="645">
        <v>725114000</v>
      </c>
      <c r="AN29" s="645">
        <v>725114000</v>
      </c>
      <c r="AO29" s="805" t="s">
        <v>420</v>
      </c>
      <c r="AP29" s="642">
        <v>7673</v>
      </c>
      <c r="AQ29" s="645">
        <v>746870000</v>
      </c>
      <c r="AR29" s="645">
        <v>746870000</v>
      </c>
      <c r="AS29" s="805" t="s">
        <v>420</v>
      </c>
      <c r="AT29" s="642">
        <v>7673</v>
      </c>
      <c r="AU29" s="642" t="s">
        <v>82</v>
      </c>
      <c r="AV29" s="642" t="s">
        <v>82</v>
      </c>
      <c r="AW29" s="642" t="s">
        <v>82</v>
      </c>
      <c r="AX29" s="642" t="s">
        <v>82</v>
      </c>
      <c r="AY29" s="642" t="s">
        <v>82</v>
      </c>
      <c r="AZ29" s="642" t="s">
        <v>82</v>
      </c>
      <c r="BA29" s="642" t="s">
        <v>82</v>
      </c>
      <c r="BB29" s="642" t="s">
        <v>82</v>
      </c>
      <c r="BC29" s="642" t="s">
        <v>82</v>
      </c>
      <c r="BD29" s="642" t="s">
        <v>82</v>
      </c>
      <c r="BE29" s="642" t="s">
        <v>82</v>
      </c>
      <c r="BF29" s="642" t="s">
        <v>82</v>
      </c>
      <c r="BG29" s="642" t="s">
        <v>82</v>
      </c>
      <c r="BH29" s="642" t="s">
        <v>82</v>
      </c>
      <c r="BI29" s="642" t="s">
        <v>82</v>
      </c>
      <c r="BJ29" s="642" t="s">
        <v>82</v>
      </c>
      <c r="BK29" s="642" t="s">
        <v>82</v>
      </c>
      <c r="BL29" s="642" t="s">
        <v>82</v>
      </c>
      <c r="BM29" s="642" t="s">
        <v>82</v>
      </c>
      <c r="BN29" s="642" t="s">
        <v>82</v>
      </c>
      <c r="BO29" s="642" t="s">
        <v>82</v>
      </c>
      <c r="BP29" s="642" t="s">
        <v>82</v>
      </c>
      <c r="BQ29" s="642" t="s">
        <v>82</v>
      </c>
      <c r="BR29" s="642" t="s">
        <v>82</v>
      </c>
      <c r="BS29" s="645">
        <v>3255795000</v>
      </c>
      <c r="BT29" s="642" t="s">
        <v>416</v>
      </c>
      <c r="BU29" s="642" t="s">
        <v>414</v>
      </c>
      <c r="BV29" s="598" t="s">
        <v>1088</v>
      </c>
      <c r="BW29" s="642" t="s">
        <v>421</v>
      </c>
      <c r="BX29" s="642"/>
      <c r="BY29" s="806" t="s">
        <v>415</v>
      </c>
      <c r="BZ29" s="514" t="s">
        <v>87</v>
      </c>
      <c r="CA29" s="515" t="s">
        <v>82</v>
      </c>
      <c r="CB29" s="511" t="s">
        <v>82</v>
      </c>
      <c r="CC29" s="610">
        <v>0.9</v>
      </c>
      <c r="CD29" s="515" t="s">
        <v>432</v>
      </c>
      <c r="CE29" s="729" t="s">
        <v>433</v>
      </c>
      <c r="CF29" s="311" t="s">
        <v>434</v>
      </c>
      <c r="CG29" s="812" t="s">
        <v>1153</v>
      </c>
      <c r="CH29" s="813" t="s">
        <v>435</v>
      </c>
      <c r="CI29" s="813" t="s">
        <v>436</v>
      </c>
      <c r="CJ29" s="622" t="s">
        <v>437</v>
      </c>
      <c r="CK29" s="612" t="s">
        <v>1154</v>
      </c>
      <c r="CL29" s="809"/>
      <c r="CM29" s="810"/>
      <c r="CN29" s="810"/>
      <c r="CO29" s="811">
        <v>893</v>
      </c>
      <c r="CP29" s="511" t="s">
        <v>438</v>
      </c>
      <c r="CQ29" s="511" t="s">
        <v>439</v>
      </c>
      <c r="CR29" s="599" t="s">
        <v>440</v>
      </c>
      <c r="CS29" s="814" t="s">
        <v>1155</v>
      </c>
      <c r="CT29" s="515" t="s">
        <v>87</v>
      </c>
    </row>
    <row r="30" spans="1:98" s="656" customFormat="1" ht="118.5" customHeight="1">
      <c r="A30" s="641">
        <v>113</v>
      </c>
      <c r="B30" s="642" t="s">
        <v>95</v>
      </c>
      <c r="C30" s="642" t="s">
        <v>1089</v>
      </c>
      <c r="D30" s="642" t="s">
        <v>26</v>
      </c>
      <c r="E30" s="815" t="s">
        <v>402</v>
      </c>
      <c r="F30" s="815" t="s">
        <v>403</v>
      </c>
      <c r="G30" s="642" t="s">
        <v>327</v>
      </c>
      <c r="H30" s="642" t="s">
        <v>1081</v>
      </c>
      <c r="I30" s="642" t="s">
        <v>83</v>
      </c>
      <c r="J30" s="750" t="s">
        <v>82</v>
      </c>
      <c r="K30" s="642">
        <v>2020</v>
      </c>
      <c r="L30" s="644">
        <v>44834</v>
      </c>
      <c r="M30" s="644">
        <v>45442</v>
      </c>
      <c r="N30" s="642" t="s">
        <v>80</v>
      </c>
      <c r="O30" s="642" t="s">
        <v>80</v>
      </c>
      <c r="P30" s="647">
        <v>7567</v>
      </c>
      <c r="Q30" s="647">
        <v>7567</v>
      </c>
      <c r="R30" s="647">
        <v>1891</v>
      </c>
      <c r="S30" s="816" t="s">
        <v>80</v>
      </c>
      <c r="T30" s="816" t="s">
        <v>80</v>
      </c>
      <c r="U30" s="816" t="s">
        <v>80</v>
      </c>
      <c r="V30" s="816" t="s">
        <v>80</v>
      </c>
      <c r="W30" s="816" t="s">
        <v>80</v>
      </c>
      <c r="X30" s="816" t="s">
        <v>80</v>
      </c>
      <c r="Y30" s="647">
        <f>R30+Q30+P30</f>
        <v>17025</v>
      </c>
      <c r="Z30" s="647" t="s">
        <v>84</v>
      </c>
      <c r="AA30" s="817" t="s">
        <v>80</v>
      </c>
      <c r="AB30" s="817" t="s">
        <v>80</v>
      </c>
      <c r="AC30" s="817" t="s">
        <v>80</v>
      </c>
      <c r="AD30" s="817" t="s">
        <v>80</v>
      </c>
      <c r="AE30" s="647"/>
      <c r="AF30" s="647"/>
      <c r="AG30" s="646"/>
      <c r="AH30" s="642"/>
      <c r="AI30" s="647">
        <v>2761</v>
      </c>
      <c r="AJ30" s="647">
        <v>2761</v>
      </c>
      <c r="AK30" s="646" t="s">
        <v>86</v>
      </c>
      <c r="AL30" s="642">
        <v>7768</v>
      </c>
      <c r="AM30" s="647">
        <v>4104</v>
      </c>
      <c r="AN30" s="647">
        <v>4104</v>
      </c>
      <c r="AO30" s="646" t="s">
        <v>86</v>
      </c>
      <c r="AP30" s="642">
        <v>7768</v>
      </c>
      <c r="AQ30" s="647">
        <v>2114</v>
      </c>
      <c r="AR30" s="647">
        <v>2114</v>
      </c>
      <c r="AS30" s="646" t="s">
        <v>86</v>
      </c>
      <c r="AT30" s="642">
        <v>7768</v>
      </c>
      <c r="AU30" s="817" t="s">
        <v>80</v>
      </c>
      <c r="AV30" s="817" t="s">
        <v>80</v>
      </c>
      <c r="AW30" s="817" t="s">
        <v>80</v>
      </c>
      <c r="AX30" s="817" t="s">
        <v>80</v>
      </c>
      <c r="AY30" s="817" t="s">
        <v>80</v>
      </c>
      <c r="AZ30" s="817" t="s">
        <v>80</v>
      </c>
      <c r="BA30" s="817" t="s">
        <v>80</v>
      </c>
      <c r="BB30" s="817" t="s">
        <v>80</v>
      </c>
      <c r="BC30" s="817" t="s">
        <v>80</v>
      </c>
      <c r="BD30" s="817" t="s">
        <v>80</v>
      </c>
      <c r="BE30" s="817" t="s">
        <v>80</v>
      </c>
      <c r="BF30" s="817" t="s">
        <v>80</v>
      </c>
      <c r="BG30" s="817" t="s">
        <v>80</v>
      </c>
      <c r="BH30" s="817" t="s">
        <v>80</v>
      </c>
      <c r="BI30" s="817" t="s">
        <v>80</v>
      </c>
      <c r="BJ30" s="817" t="s">
        <v>80</v>
      </c>
      <c r="BK30" s="817" t="s">
        <v>80</v>
      </c>
      <c r="BL30" s="817" t="s">
        <v>80</v>
      </c>
      <c r="BM30" s="817" t="s">
        <v>80</v>
      </c>
      <c r="BN30" s="817" t="s">
        <v>80</v>
      </c>
      <c r="BO30" s="817" t="s">
        <v>80</v>
      </c>
      <c r="BP30" s="817" t="s">
        <v>80</v>
      </c>
      <c r="BQ30" s="817" t="s">
        <v>80</v>
      </c>
      <c r="BR30" s="817" t="s">
        <v>80</v>
      </c>
      <c r="BS30" s="645">
        <v>8979000000</v>
      </c>
      <c r="BT30" s="642" t="s">
        <v>391</v>
      </c>
      <c r="BU30" s="642" t="s">
        <v>392</v>
      </c>
      <c r="BV30" s="642" t="s">
        <v>1156</v>
      </c>
      <c r="BW30" s="642" t="s">
        <v>1157</v>
      </c>
      <c r="BX30" s="642"/>
      <c r="BY30" s="818" t="s">
        <v>1158</v>
      </c>
      <c r="BZ30" s="680"/>
      <c r="CA30" s="723">
        <v>1232</v>
      </c>
      <c r="CB30" s="819">
        <f>3452-CA30</f>
        <v>2220</v>
      </c>
      <c r="CC30" s="820">
        <v>2384</v>
      </c>
      <c r="CD30" s="821" t="s">
        <v>404</v>
      </c>
      <c r="CE30" s="822" t="s">
        <v>405</v>
      </c>
      <c r="CF30" s="823" t="s">
        <v>406</v>
      </c>
      <c r="CG30" s="824" t="s">
        <v>407</v>
      </c>
      <c r="CH30" s="825" t="s">
        <v>408</v>
      </c>
      <c r="CI30" s="826" t="s">
        <v>409</v>
      </c>
      <c r="CJ30" s="827" t="s">
        <v>1159</v>
      </c>
      <c r="CK30" s="828" t="s">
        <v>1160</v>
      </c>
      <c r="CL30" s="829"/>
      <c r="CM30" s="830">
        <v>359416660</v>
      </c>
      <c r="CN30" s="830">
        <v>897923953</v>
      </c>
      <c r="CO30" s="831">
        <v>922618900</v>
      </c>
      <c r="CP30" s="821" t="s">
        <v>410</v>
      </c>
      <c r="CQ30" s="822" t="s">
        <v>411</v>
      </c>
      <c r="CR30" s="823" t="s">
        <v>412</v>
      </c>
      <c r="CS30" s="832" t="s">
        <v>413</v>
      </c>
      <c r="CT30" s="510"/>
    </row>
    <row r="33" spans="80:80" ht="25.5">
      <c r="CB33" s="13" t="s">
        <v>442</v>
      </c>
    </row>
  </sheetData>
  <autoFilter ref="A3:CT30" xr:uid="{5593AD7A-F7FD-4E55-990E-FC6937A81C12}"/>
  <mergeCells count="21">
    <mergeCell ref="BO2:BR2"/>
    <mergeCell ref="BZ2:CC2"/>
    <mergeCell ref="CD2:CG2"/>
    <mergeCell ref="CH2:CK2"/>
    <mergeCell ref="CL2:CO2"/>
    <mergeCell ref="A1:A2"/>
    <mergeCell ref="AA1:BS1"/>
    <mergeCell ref="BT1:BY1"/>
    <mergeCell ref="BZ1:CT1"/>
    <mergeCell ref="J2:K2"/>
    <mergeCell ref="AA2:AD2"/>
    <mergeCell ref="AE2:AH2"/>
    <mergeCell ref="AI2:AL2"/>
    <mergeCell ref="AM2:AP2"/>
    <mergeCell ref="CP2:CS2"/>
    <mergeCell ref="AQ2:AT2"/>
    <mergeCell ref="AU2:AX2"/>
    <mergeCell ref="AY2:BB2"/>
    <mergeCell ref="BC2:BF2"/>
    <mergeCell ref="BG2:BJ2"/>
    <mergeCell ref="BK2:BN2"/>
  </mergeCells>
  <dataValidations count="25">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B1:B3" xr:uid="{A81DA880-D737-4C4A-9E3F-43743676064E}"/>
    <dataValidation allowBlank="1" showInputMessage="1" showErrorMessage="1" prompt="Escriba la fórmula de cálculo del indicador. _x000a_Variables usadas para la medición del indicador, debe ser explicita la unidad de medida." sqref="F2:F3" xr:uid="{43BAF38E-4AFF-4467-AE35-3AF817A3A1E0}"/>
    <dataValidation allowBlank="1" showInputMessage="1" showErrorMessage="1" prompt="Escriba el nombre del indicador. _x000a_Debe evidenciar con precisión la propiedad a medir, y debe guardar coherencia con la fórmula._x000a_Solo se puede tener un indicador por producto o acción." sqref="E2:E3" xr:uid="{6A01D349-1008-46C5-A78F-3C13B9E39BD9}"/>
    <dataValidation allowBlank="1" showInputMessage="1" showErrorMessage="1" prompt="Formato DD/MM/AAAA_x000a_Escriba la fecha de inicio de ejecución del producto._x000a_" sqref="L3" xr:uid="{6918FFC2-BB02-4176-9FC2-951E3556A953}"/>
    <dataValidation allowBlank="1" showInputMessage="1" showErrorMessage="1" prompt="Formato DD/MM/AAAA_x000a_Escriba la fecha de finalización de ejecución del producto._x000a__x000a_" sqref="M3:O3" xr:uid="{9931C205-3D27-4841-A45B-35764107B269}"/>
    <dataValidation allowBlank="1" showInputMessage="1" showErrorMessage="1" prompt="Cifras en millones de pesos.  Corresponde al valor con el que se cuenta y se asigna a la implementación de la acción. _x000a_No necesariamente corresponderá al costo." sqref="BD3 AN3 BL3 BH3 AZ3 BP3 AV3 AR3" xr:uid="{3FC2CB61-EED5-489F-809A-E89402B88ACB}"/>
    <dataValidation allowBlank="1" showInputMessage="1" showErrorMessage="1" prompt="Suma de los costos de cada vigencia durante la ejecución de la política pública." sqref="BS2:BS3" xr:uid="{14D7CB84-2B3F-4887-B655-27B0D01985BD}"/>
    <dataValidation allowBlank="1" showInputMessage="1" showErrorMessage="1" prompt="Seleccione de la lista desplegable, la entidad responsable de la ejecución del producto o acción." sqref="BT2:BU3" xr:uid="{156D7FB0-F319-4B56-8CCE-F46048400EFE}"/>
    <dataValidation allowBlank="1" showInputMessage="1" showErrorMessage="1" prompt="Escriba la Dirección, Subdirección, Grupo o Unidad responsable de la ejecución del producto o acción._x000a_Utilice nombres completos." sqref="BV2:BV3" xr:uid="{5843F2C0-CA10-4E06-9C70-921061B8D878}"/>
    <dataValidation allowBlank="1" showInputMessage="1" showErrorMessage="1" prompt="Escriba el nombre completo de la persona responsable de la ejecución del producto." sqref="BW2:BX3" xr:uid="{E0338529-8E1C-4FF8-9F43-88755A1E61C6}"/>
    <dataValidation allowBlank="1" showInputMessage="1" showErrorMessage="1" prompt="Escriba el numero telefónico, número de extensión, correo electrónico de la persona de contacto relacionada en la columna anterior." sqref="BY2:BY3" xr:uid="{59B60510-34E3-4EEB-9C82-7FC2A42076A0}"/>
    <dataValidation allowBlank="1" showInputMessage="1" showErrorMessage="1" prompt="Defina el Producto que quiere alcanzar a través de la medición." sqref="D2:D3" xr:uid="{43A22B2C-4AC7-4940-93F3-EC4DE38727ED}"/>
    <dataValidation allowBlank="1" showInputMessage="1" showErrorMessage="1" prompt="Seleccione de la lista desplegable._x000a_Fórmula a través de la cual se acumulan los avances, de tal forma que sea posible determinar el avance del indicador. _x000a__x000a_" sqref="I2:I3" xr:uid="{47B10E62-876E-42A1-B21E-6D5AD4443928}"/>
    <dataValidation allowBlank="1" showInputMessage="1" showErrorMessage="1" prompt="Cifras en millones de pesos. Corresponde al valor con el que se cuenta y se asigna a la implementación de la acción. _x000a_No necesariamente corresponderá al costo." sqref="AB3 AJ3 AF3" xr:uid="{0A08F2A2-AFD2-4622-82EF-8ADEE346B1D1}"/>
    <dataValidation allowBlank="1" showInputMessage="1" showErrorMessage="1" prompt="Identifique la fuente de financiación (Funcionamiento, Inversión, Cooperaciòn, Crédito, etc. )" sqref="AO3 AK3 BM3 BI3 BA3 BQ3 AW3 AS3 AG3 AC3 BE3" xr:uid="{5644C295-BFD0-4D72-A102-4EE6E400BF6C}"/>
    <dataValidation allowBlank="1" showInputMessage="1" showErrorMessage="1" prompt="Si la fuente de financiación es inversión, identifique el código del proyecto." sqref="AH3 BR3 BN3 BJ3 BF3 AX3 BB3 AT3 AP3 AD3 AL3" xr:uid="{E9ED8545-6D26-4755-AAD7-CA367F9C7CFB}"/>
    <dataValidation allowBlank="1" showInputMessage="1" showErrorMessage="1" prompt="Cifras en millones de pesos. Corresponde al valor de implementar la acción._x000a_" sqref="AE3 AA3 BK3 BG3 AY3 BO3 BC3 AU3 AQ3 AM3 AI3" xr:uid="{8DDC0DBE-AF72-4A88-AF65-E7DE28A95D4F}"/>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J2:K2" xr:uid="{71ABC682-2FE4-40D5-ADFE-94CC5F4EE200}"/>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N1:O1" xr:uid="{E04DDEDB-1863-427A-88A7-349E82A763E7}"/>
    <dataValidation type="date" allowBlank="1" showInputMessage="1" showErrorMessage="1" sqref="L30:M30" xr:uid="{15225834-E03D-462E-96C2-A374E5787FC3}">
      <formula1>36526</formula1>
      <formula2>58806</formula2>
    </dataValidation>
    <dataValidation type="whole" allowBlank="1" showInputMessage="1" showErrorMessage="1" sqref="K30" xr:uid="{78A83470-0B67-4E5C-A925-6CABFEC6EE46}">
      <formula1>2000</formula1>
      <formula2>500000000</formula2>
    </dataValidation>
    <dataValidation allowBlank="1" showInputMessage="1" showErrorMessage="1" prompt="Totalice la meta de producto a alcanzar al final de la vigencia de la política pública. Tenga en cuenta el Tipo de Anualización determinado." sqref="Z1 Y1:Y3" xr:uid="{9FF9D1FF-6B4E-42C7-B2DA-8455F2645FBC}"/>
    <dataValidation allowBlank="1" showInputMessage="1" showErrorMessage="1" prompt="Determine si el indicador responde a un enfoque (Derechos Humanos, Género, Poblacional - Diferencial, Ambiental y Territorial). Si responde a más de enfoque separelos por ;" sqref="H2 G2:G3" xr:uid="{A249545E-3555-4203-A786-3089DD687D8E}"/>
    <dataValidation allowBlank="1" showInputMessage="1" showErrorMessage="1" prompt="Período que tomará lograr el resultado o producto." sqref="L1" xr:uid="{1A0D8C7E-954B-4ACF-9DFC-78E2E63D84FE}"/>
    <dataValidation allowBlank="1" showInputMessage="1" showErrorMessage="1" prompt="Cifras en millones de pesos" sqref="AA1" xr:uid="{875887D3-6304-4899-AD27-2807959C52C0}"/>
  </dataValidations>
  <hyperlinks>
    <hyperlink ref="BY30" r:id="rId1" xr:uid="{029C3D80-0058-45CF-990D-56A7520C4EF1}"/>
    <hyperlink ref="BY29" r:id="rId2" xr:uid="{D97E1D45-EE3A-440B-9E5F-C30371052848}"/>
    <hyperlink ref="BY28" r:id="rId3" xr:uid="{45FD1654-7370-4865-993B-B65F4ACFC9B9}"/>
    <hyperlink ref="BY12" r:id="rId4" xr:uid="{A299A6DC-5904-4D2D-A287-D18578504CD4}"/>
    <hyperlink ref="BY13" r:id="rId5" xr:uid="{BFEA4BD0-BBBA-406E-B201-4E756F5BD862}"/>
    <hyperlink ref="BY14" r:id="rId6" xr:uid="{D5AFEE36-4CD6-4A87-B7C5-826B687701A4}"/>
    <hyperlink ref="BY25" r:id="rId7" xr:uid="{7BC308A2-C456-43F5-A351-BAA99D5BD2C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44594-B647-42E5-898C-0A08C3E91899}">
  <dimension ref="A1:AF11"/>
  <sheetViews>
    <sheetView topLeftCell="J1" zoomScale="50" zoomScaleNormal="50" workbookViewId="0">
      <selection activeCell="U8" sqref="U8"/>
    </sheetView>
  </sheetViews>
  <sheetFormatPr baseColWidth="10" defaultColWidth="9.140625" defaultRowHeight="12.75"/>
  <cols>
    <col min="1" max="1" width="19.28515625" style="603" customWidth="1"/>
    <col min="2" max="4" width="21.42578125" style="602" customWidth="1"/>
    <col min="5" max="5" width="34.28515625" style="602" customWidth="1"/>
    <col min="6" max="6" width="26.7109375" style="603" customWidth="1"/>
    <col min="7" max="7" width="38.7109375" style="602" customWidth="1"/>
    <col min="8" max="8" width="28" style="602" customWidth="1"/>
    <col min="9" max="9" width="25" style="602" customWidth="1"/>
    <col min="10" max="10" width="34.42578125" style="602" customWidth="1"/>
    <col min="11" max="11" width="12.7109375" style="602" customWidth="1"/>
    <col min="12" max="12" width="12.42578125" style="602" customWidth="1"/>
    <col min="13" max="13" width="9.140625" style="602"/>
    <col min="14" max="14" width="16.140625" style="602" customWidth="1"/>
    <col min="15" max="19" width="12.42578125" style="602" customWidth="1"/>
    <col min="20" max="22" width="40.7109375" style="602" customWidth="1"/>
    <col min="23" max="23" width="69.42578125" style="602" customWidth="1"/>
    <col min="24" max="28" width="40.7109375" style="602" customWidth="1"/>
    <col min="29" max="31" width="18.85546875" style="602" customWidth="1"/>
    <col min="32" max="32" width="25.7109375" style="602" customWidth="1"/>
    <col min="33" max="16384" width="9.140625" style="600"/>
  </cols>
  <sheetData>
    <row r="1" spans="1:32" s="248" customFormat="1" ht="13.5" thickBot="1">
      <c r="A1" s="244"/>
      <c r="B1" s="185"/>
      <c r="C1" s="185"/>
      <c r="D1" s="185"/>
      <c r="E1" s="185"/>
      <c r="F1" s="244"/>
      <c r="G1" s="185"/>
      <c r="H1" s="185"/>
      <c r="I1" s="185"/>
      <c r="J1" s="185"/>
      <c r="K1" s="185"/>
      <c r="L1" s="297"/>
      <c r="M1" s="185"/>
      <c r="N1" s="185"/>
      <c r="O1" s="185"/>
      <c r="P1" s="185"/>
      <c r="Q1" s="185"/>
      <c r="R1" s="185"/>
      <c r="S1" s="185"/>
      <c r="T1" s="185"/>
      <c r="U1" s="185"/>
      <c r="V1" s="185"/>
      <c r="W1" s="185"/>
      <c r="X1" s="185"/>
      <c r="Y1" s="185"/>
      <c r="Z1" s="185"/>
      <c r="AA1" s="185"/>
      <c r="AB1" s="185"/>
      <c r="AC1" s="185"/>
      <c r="AD1" s="185"/>
      <c r="AE1" s="185"/>
      <c r="AF1" s="185"/>
    </row>
    <row r="2" spans="1:32" s="299" customFormat="1" ht="14.45" customHeight="1" thickBot="1">
      <c r="A2" s="994" t="s">
        <v>1012</v>
      </c>
      <c r="B2" s="995"/>
      <c r="C2" s="995"/>
      <c r="D2" s="995"/>
      <c r="E2" s="995"/>
      <c r="F2" s="996"/>
      <c r="G2" s="997" t="s">
        <v>1013</v>
      </c>
      <c r="H2" s="998"/>
      <c r="I2" s="998"/>
      <c r="J2" s="998"/>
      <c r="K2" s="998"/>
      <c r="L2" s="998"/>
      <c r="M2" s="998"/>
      <c r="N2" s="999"/>
      <c r="O2" s="1000" t="s">
        <v>1014</v>
      </c>
      <c r="P2" s="1001"/>
      <c r="Q2" s="1001"/>
      <c r="R2" s="1002"/>
      <c r="S2" s="581"/>
      <c r="T2" s="1003" t="s">
        <v>1015</v>
      </c>
      <c r="U2" s="1004"/>
      <c r="V2" s="1004"/>
      <c r="W2" s="1005"/>
      <c r="X2" s="1003" t="s">
        <v>1016</v>
      </c>
      <c r="Y2" s="1004"/>
      <c r="Z2" s="1004"/>
      <c r="AA2" s="1005"/>
      <c r="AB2" s="298"/>
      <c r="AC2" s="991" t="s">
        <v>1365</v>
      </c>
      <c r="AD2" s="992"/>
      <c r="AE2" s="992"/>
      <c r="AF2" s="993"/>
    </row>
    <row r="3" spans="1:32" s="244" customFormat="1" ht="38.25">
      <c r="A3" s="300" t="s">
        <v>457</v>
      </c>
      <c r="B3" s="301" t="s">
        <v>43</v>
      </c>
      <c r="C3" s="301" t="s">
        <v>1017</v>
      </c>
      <c r="D3" s="301" t="s">
        <v>1018</v>
      </c>
      <c r="E3" s="301" t="s">
        <v>1019</v>
      </c>
      <c r="F3" s="302" t="s">
        <v>1020</v>
      </c>
      <c r="G3" s="303" t="s">
        <v>1021</v>
      </c>
      <c r="H3" s="582" t="s">
        <v>1022</v>
      </c>
      <c r="I3" s="582" t="s">
        <v>507</v>
      </c>
      <c r="J3" s="582" t="s">
        <v>1023</v>
      </c>
      <c r="K3" s="582" t="s">
        <v>65</v>
      </c>
      <c r="L3" s="582" t="s">
        <v>66</v>
      </c>
      <c r="M3" s="582" t="s">
        <v>508</v>
      </c>
      <c r="N3" s="304" t="s">
        <v>509</v>
      </c>
      <c r="O3" s="305" t="s">
        <v>1024</v>
      </c>
      <c r="P3" s="306" t="s">
        <v>1025</v>
      </c>
      <c r="Q3" s="306" t="s">
        <v>1026</v>
      </c>
      <c r="R3" s="307" t="s">
        <v>1027</v>
      </c>
      <c r="S3" s="584" t="s">
        <v>1367</v>
      </c>
      <c r="T3" s="308" t="s">
        <v>1024</v>
      </c>
      <c r="U3" s="585" t="s">
        <v>1025</v>
      </c>
      <c r="V3" s="585" t="s">
        <v>1026</v>
      </c>
      <c r="W3" s="309" t="s">
        <v>1027</v>
      </c>
      <c r="X3" s="308" t="s">
        <v>1024</v>
      </c>
      <c r="Y3" s="585" t="s">
        <v>1025</v>
      </c>
      <c r="Z3" s="585" t="s">
        <v>1026</v>
      </c>
      <c r="AA3" s="309" t="s">
        <v>1027</v>
      </c>
      <c r="AB3" s="615" t="s">
        <v>1028</v>
      </c>
      <c r="AC3" s="586" t="s">
        <v>44</v>
      </c>
      <c r="AD3" s="587" t="s">
        <v>45</v>
      </c>
      <c r="AE3" s="587" t="s">
        <v>46</v>
      </c>
      <c r="AF3" s="588" t="s">
        <v>47</v>
      </c>
    </row>
    <row r="4" spans="1:32" s="592" customFormat="1" ht="78" customHeight="1">
      <c r="A4" s="191" t="s">
        <v>1030</v>
      </c>
      <c r="B4" s="596" t="s">
        <v>600</v>
      </c>
      <c r="C4" s="596" t="s">
        <v>1029</v>
      </c>
      <c r="D4" s="596" t="s">
        <v>1031</v>
      </c>
      <c r="E4" s="596" t="s">
        <v>1032</v>
      </c>
      <c r="F4" s="596"/>
      <c r="G4" s="590" t="s">
        <v>1033</v>
      </c>
      <c r="H4" s="590" t="s">
        <v>1034</v>
      </c>
      <c r="I4" s="590" t="s">
        <v>1035</v>
      </c>
      <c r="J4" s="590" t="s">
        <v>1036</v>
      </c>
      <c r="K4" s="608">
        <v>1</v>
      </c>
      <c r="L4" s="591" t="s">
        <v>82</v>
      </c>
      <c r="M4" s="609">
        <v>44927</v>
      </c>
      <c r="N4" s="609">
        <v>45290</v>
      </c>
      <c r="O4" s="593">
        <v>0.25</v>
      </c>
      <c r="P4" s="593">
        <v>0.25</v>
      </c>
      <c r="Q4" s="593">
        <v>0.25</v>
      </c>
      <c r="R4" s="616">
        <v>0.25</v>
      </c>
      <c r="S4" s="593">
        <v>1</v>
      </c>
      <c r="T4" s="511" t="s">
        <v>1368</v>
      </c>
      <c r="U4" s="511" t="s">
        <v>1369</v>
      </c>
      <c r="V4" s="511" t="s">
        <v>1370</v>
      </c>
      <c r="W4" s="591" t="s">
        <v>1371</v>
      </c>
      <c r="X4" s="604" t="s">
        <v>1037</v>
      </c>
      <c r="Y4" s="604" t="s">
        <v>1038</v>
      </c>
      <c r="Z4" s="611" t="s">
        <v>1372</v>
      </c>
      <c r="AA4" s="617" t="s">
        <v>1373</v>
      </c>
      <c r="AB4" s="591" t="s">
        <v>1374</v>
      </c>
      <c r="AC4" s="604" t="s">
        <v>1375</v>
      </c>
      <c r="AD4" s="604" t="s">
        <v>1376</v>
      </c>
      <c r="AE4" s="591">
        <v>3169001</v>
      </c>
      <c r="AF4" s="618" t="s">
        <v>1377</v>
      </c>
    </row>
    <row r="5" spans="1:32" s="310" customFormat="1" ht="78" customHeight="1">
      <c r="A5" s="191" t="s">
        <v>1071</v>
      </c>
      <c r="B5" s="599" t="s">
        <v>573</v>
      </c>
      <c r="C5" s="599" t="s">
        <v>1029</v>
      </c>
      <c r="D5" s="599" t="s">
        <v>1031</v>
      </c>
      <c r="E5" s="599" t="s">
        <v>1032</v>
      </c>
      <c r="F5" s="599" t="s">
        <v>87</v>
      </c>
      <c r="G5" s="590" t="s">
        <v>1033</v>
      </c>
      <c r="H5" s="511" t="s">
        <v>87</v>
      </c>
      <c r="I5" s="511" t="s">
        <v>1073</v>
      </c>
      <c r="J5" s="511" t="s">
        <v>1074</v>
      </c>
      <c r="K5" s="511" t="s">
        <v>82</v>
      </c>
      <c r="L5" s="511">
        <v>1</v>
      </c>
      <c r="M5" s="619">
        <v>45323</v>
      </c>
      <c r="N5" s="619">
        <v>45657</v>
      </c>
      <c r="O5" s="511" t="s">
        <v>82</v>
      </c>
      <c r="P5" s="511" t="s">
        <v>82</v>
      </c>
      <c r="Q5" s="511" t="s">
        <v>82</v>
      </c>
      <c r="R5" s="511" t="s">
        <v>82</v>
      </c>
      <c r="S5" s="599" t="s">
        <v>82</v>
      </c>
      <c r="T5" s="599" t="s">
        <v>1072</v>
      </c>
      <c r="U5" s="599" t="s">
        <v>1072</v>
      </c>
      <c r="V5" s="599" t="s">
        <v>1072</v>
      </c>
      <c r="W5" s="617" t="s">
        <v>1072</v>
      </c>
      <c r="X5" s="511" t="s">
        <v>82</v>
      </c>
      <c r="Y5" s="511" t="s">
        <v>82</v>
      </c>
      <c r="Z5" s="511" t="s">
        <v>82</v>
      </c>
      <c r="AA5" s="620" t="s">
        <v>82</v>
      </c>
      <c r="AB5" s="621"/>
      <c r="AC5" s="622" t="s">
        <v>1162</v>
      </c>
      <c r="AD5" s="511" t="s">
        <v>1379</v>
      </c>
      <c r="AE5" s="511" t="s">
        <v>1380</v>
      </c>
      <c r="AF5" s="623" t="s">
        <v>1381</v>
      </c>
    </row>
    <row r="6" spans="1:32" s="613" customFormat="1" ht="78" customHeight="1">
      <c r="A6" s="624" t="s">
        <v>1382</v>
      </c>
      <c r="B6" s="624" t="s">
        <v>530</v>
      </c>
      <c r="C6" s="624" t="s">
        <v>1029</v>
      </c>
      <c r="D6" s="624" t="s">
        <v>1031</v>
      </c>
      <c r="E6" s="624" t="s">
        <v>1041</v>
      </c>
      <c r="F6" s="625"/>
      <c r="G6" s="624" t="s">
        <v>1055</v>
      </c>
      <c r="H6" s="624" t="s">
        <v>1056</v>
      </c>
      <c r="I6" s="624" t="s">
        <v>1057</v>
      </c>
      <c r="J6" s="624" t="s">
        <v>1058</v>
      </c>
      <c r="K6" s="626">
        <v>0.4</v>
      </c>
      <c r="L6" s="624" t="s">
        <v>82</v>
      </c>
      <c r="M6" s="627">
        <v>45078</v>
      </c>
      <c r="N6" s="627">
        <v>45291</v>
      </c>
      <c r="O6" s="624" t="s">
        <v>331</v>
      </c>
      <c r="P6" s="624" t="s">
        <v>331</v>
      </c>
      <c r="Q6" s="628">
        <v>0.28000000000000003</v>
      </c>
      <c r="R6" s="629">
        <v>0.4</v>
      </c>
      <c r="S6" s="630">
        <f>+R6</f>
        <v>0.4</v>
      </c>
      <c r="T6" s="624" t="s">
        <v>331</v>
      </c>
      <c r="U6" s="624" t="s">
        <v>1059</v>
      </c>
      <c r="V6" s="631" t="s">
        <v>1060</v>
      </c>
      <c r="W6" s="624" t="s">
        <v>1383</v>
      </c>
      <c r="X6" s="624" t="s">
        <v>331</v>
      </c>
      <c r="Y6" s="624" t="s">
        <v>1061</v>
      </c>
      <c r="Z6" s="631" t="s">
        <v>1062</v>
      </c>
      <c r="AA6" s="624" t="s">
        <v>1384</v>
      </c>
      <c r="AB6" s="624" t="s">
        <v>1063</v>
      </c>
      <c r="AC6" s="624" t="s">
        <v>1385</v>
      </c>
      <c r="AD6" s="624" t="s">
        <v>1386</v>
      </c>
      <c r="AE6" s="624">
        <v>3203344427</v>
      </c>
      <c r="AF6" s="624" t="s">
        <v>1387</v>
      </c>
    </row>
    <row r="7" spans="1:32" s="310" customFormat="1" ht="78" customHeight="1">
      <c r="A7" s="515" t="s">
        <v>1382</v>
      </c>
      <c r="B7" s="511" t="s">
        <v>530</v>
      </c>
      <c r="C7" s="511" t="s">
        <v>1029</v>
      </c>
      <c r="D7" s="511" t="s">
        <v>1031</v>
      </c>
      <c r="E7" s="511" t="s">
        <v>1041</v>
      </c>
      <c r="F7" s="625"/>
      <c r="G7" s="511" t="s">
        <v>1064</v>
      </c>
      <c r="H7" s="620" t="s">
        <v>1065</v>
      </c>
      <c r="I7" s="620" t="s">
        <v>1066</v>
      </c>
      <c r="J7" s="620" t="s">
        <v>1067</v>
      </c>
      <c r="K7" s="511" t="s">
        <v>82</v>
      </c>
      <c r="L7" s="511">
        <v>5</v>
      </c>
      <c r="M7" s="619">
        <v>45323</v>
      </c>
      <c r="N7" s="619">
        <v>45657</v>
      </c>
      <c r="O7" s="511" t="s">
        <v>331</v>
      </c>
      <c r="P7" s="511" t="s">
        <v>331</v>
      </c>
      <c r="Q7" s="511" t="s">
        <v>331</v>
      </c>
      <c r="R7" s="620" t="s">
        <v>331</v>
      </c>
      <c r="S7" s="599" t="s">
        <v>82</v>
      </c>
      <c r="T7" s="511" t="s">
        <v>331</v>
      </c>
      <c r="U7" s="511" t="s">
        <v>331</v>
      </c>
      <c r="V7" s="632" t="s">
        <v>1068</v>
      </c>
      <c r="W7" s="511" t="s">
        <v>331</v>
      </c>
      <c r="X7" s="511" t="s">
        <v>331</v>
      </c>
      <c r="Y7" s="511" t="s">
        <v>331</v>
      </c>
      <c r="Z7" s="511" t="s">
        <v>331</v>
      </c>
      <c r="AA7" s="511" t="s">
        <v>331</v>
      </c>
      <c r="AB7" s="511" t="s">
        <v>87</v>
      </c>
      <c r="AC7" s="511" t="s">
        <v>87</v>
      </c>
      <c r="AD7" s="511" t="s">
        <v>87</v>
      </c>
      <c r="AE7" s="511" t="s">
        <v>87</v>
      </c>
      <c r="AF7" s="511" t="s">
        <v>87</v>
      </c>
    </row>
    <row r="8" spans="1:32" s="310" customFormat="1" ht="78" customHeight="1">
      <c r="A8" s="515" t="s">
        <v>1382</v>
      </c>
      <c r="B8" s="511" t="s">
        <v>530</v>
      </c>
      <c r="C8" s="511" t="s">
        <v>1029</v>
      </c>
      <c r="D8" s="511" t="s">
        <v>1031</v>
      </c>
      <c r="E8" s="511" t="s">
        <v>1032</v>
      </c>
      <c r="F8" s="511" t="s">
        <v>82</v>
      </c>
      <c r="G8" s="590" t="s">
        <v>1033</v>
      </c>
      <c r="H8" s="620" t="s">
        <v>1056</v>
      </c>
      <c r="I8" s="620" t="s">
        <v>1069</v>
      </c>
      <c r="J8" s="620" t="s">
        <v>1070</v>
      </c>
      <c r="K8" s="511" t="s">
        <v>82</v>
      </c>
      <c r="L8" s="633">
        <v>0.6</v>
      </c>
      <c r="M8" s="619">
        <v>45323</v>
      </c>
      <c r="N8" s="619">
        <v>45657</v>
      </c>
      <c r="O8" s="511" t="s">
        <v>331</v>
      </c>
      <c r="P8" s="511" t="s">
        <v>331</v>
      </c>
      <c r="Q8" s="511" t="s">
        <v>331</v>
      </c>
      <c r="R8" s="620" t="s">
        <v>331</v>
      </c>
      <c r="S8" s="599" t="s">
        <v>82</v>
      </c>
      <c r="T8" s="511" t="s">
        <v>331</v>
      </c>
      <c r="U8" s="511" t="s">
        <v>331</v>
      </c>
      <c r="V8" s="511" t="s">
        <v>331</v>
      </c>
      <c r="W8" s="511" t="s">
        <v>331</v>
      </c>
      <c r="X8" s="511" t="s">
        <v>331</v>
      </c>
      <c r="Y8" s="511" t="s">
        <v>331</v>
      </c>
      <c r="Z8" s="511" t="s">
        <v>331</v>
      </c>
      <c r="AA8" s="511" t="s">
        <v>331</v>
      </c>
      <c r="AB8" s="511" t="s">
        <v>87</v>
      </c>
      <c r="AC8" s="511" t="s">
        <v>87</v>
      </c>
      <c r="AD8" s="511" t="s">
        <v>87</v>
      </c>
      <c r="AE8" s="511" t="s">
        <v>87</v>
      </c>
      <c r="AF8" s="511" t="s">
        <v>87</v>
      </c>
    </row>
    <row r="9" spans="1:32" s="613" customFormat="1" ht="409.5">
      <c r="A9" s="624" t="s">
        <v>1382</v>
      </c>
      <c r="B9" s="624" t="s">
        <v>519</v>
      </c>
      <c r="C9" s="624" t="s">
        <v>1029</v>
      </c>
      <c r="D9" s="624" t="s">
        <v>1031</v>
      </c>
      <c r="E9" s="624" t="s">
        <v>1041</v>
      </c>
      <c r="F9" s="624" t="s">
        <v>87</v>
      </c>
      <c r="G9" s="624" t="s">
        <v>1042</v>
      </c>
      <c r="H9" s="624" t="s">
        <v>1043</v>
      </c>
      <c r="I9" s="634" t="s">
        <v>1044</v>
      </c>
      <c r="J9" s="634" t="s">
        <v>1045</v>
      </c>
      <c r="K9" s="626">
        <v>1</v>
      </c>
      <c r="L9" s="624" t="s">
        <v>82</v>
      </c>
      <c r="M9" s="635">
        <v>45078</v>
      </c>
      <c r="N9" s="635">
        <v>45291</v>
      </c>
      <c r="O9" s="626">
        <v>0</v>
      </c>
      <c r="P9" s="636">
        <v>0.33300000000000002</v>
      </c>
      <c r="Q9" s="636">
        <v>0.33300000000000002</v>
      </c>
      <c r="R9" s="626">
        <v>1</v>
      </c>
      <c r="S9" s="637">
        <f>+R9</f>
        <v>1</v>
      </c>
      <c r="T9" s="638" t="s">
        <v>1046</v>
      </c>
      <c r="U9" s="638" t="s">
        <v>1388</v>
      </c>
      <c r="V9" s="638" t="s">
        <v>1389</v>
      </c>
      <c r="W9" s="511" t="s">
        <v>1390</v>
      </c>
      <c r="X9" s="638" t="s">
        <v>332</v>
      </c>
      <c r="Y9" s="638" t="s">
        <v>1040</v>
      </c>
      <c r="Z9" s="638" t="s">
        <v>1391</v>
      </c>
      <c r="AA9" s="638" t="s">
        <v>1392</v>
      </c>
      <c r="AB9" s="638"/>
      <c r="AC9" s="638" t="s">
        <v>174</v>
      </c>
      <c r="AD9" s="638" t="s">
        <v>1393</v>
      </c>
      <c r="AE9" s="638" t="s">
        <v>1394</v>
      </c>
      <c r="AF9" s="638" t="s">
        <v>1395</v>
      </c>
    </row>
    <row r="10" spans="1:32" s="613" customFormat="1" ht="409.5">
      <c r="A10" s="624" t="s">
        <v>1382</v>
      </c>
      <c r="B10" s="624" t="s">
        <v>519</v>
      </c>
      <c r="C10" s="624" t="s">
        <v>1029</v>
      </c>
      <c r="D10" s="624" t="s">
        <v>1031</v>
      </c>
      <c r="E10" s="624" t="s">
        <v>1041</v>
      </c>
      <c r="F10" s="625"/>
      <c r="G10" s="634" t="s">
        <v>1047</v>
      </c>
      <c r="H10" s="624" t="s">
        <v>1048</v>
      </c>
      <c r="I10" s="634" t="s">
        <v>1049</v>
      </c>
      <c r="J10" s="634" t="s">
        <v>1050</v>
      </c>
      <c r="K10" s="624">
        <v>4</v>
      </c>
      <c r="L10" s="624" t="s">
        <v>82</v>
      </c>
      <c r="M10" s="635">
        <v>44927</v>
      </c>
      <c r="N10" s="635">
        <v>45291</v>
      </c>
      <c r="O10" s="624" t="s">
        <v>82</v>
      </c>
      <c r="P10" s="624">
        <v>2</v>
      </c>
      <c r="Q10" s="624">
        <v>2</v>
      </c>
      <c r="R10" s="624">
        <v>2</v>
      </c>
      <c r="S10" s="621">
        <f>+SUM(O10:R10)</f>
        <v>6</v>
      </c>
      <c r="T10" s="638" t="s">
        <v>1039</v>
      </c>
      <c r="U10" s="638" t="s">
        <v>1396</v>
      </c>
      <c r="V10" s="638" t="s">
        <v>1397</v>
      </c>
      <c r="W10" s="638" t="s">
        <v>1398</v>
      </c>
      <c r="X10" s="638" t="s">
        <v>332</v>
      </c>
      <c r="Y10" s="638" t="s">
        <v>1399</v>
      </c>
      <c r="Z10" s="638" t="s">
        <v>1400</v>
      </c>
      <c r="AA10" s="638" t="s">
        <v>1401</v>
      </c>
      <c r="AB10" s="638"/>
      <c r="AC10" s="638" t="s">
        <v>1402</v>
      </c>
      <c r="AD10" s="638" t="s">
        <v>1403</v>
      </c>
      <c r="AE10" s="638" t="s">
        <v>1404</v>
      </c>
      <c r="AF10" s="638" t="s">
        <v>1405</v>
      </c>
    </row>
    <row r="11" spans="1:32" s="613" customFormat="1" ht="409.5">
      <c r="A11" s="624" t="s">
        <v>1382</v>
      </c>
      <c r="B11" s="624" t="s">
        <v>519</v>
      </c>
      <c r="C11" s="624" t="s">
        <v>1029</v>
      </c>
      <c r="D11" s="624" t="s">
        <v>1031</v>
      </c>
      <c r="E11" s="624" t="s">
        <v>1032</v>
      </c>
      <c r="F11" s="625"/>
      <c r="G11" s="634" t="s">
        <v>1052</v>
      </c>
      <c r="H11" s="624" t="s">
        <v>1411</v>
      </c>
      <c r="I11" s="634" t="s">
        <v>1053</v>
      </c>
      <c r="J11" s="634" t="s">
        <v>1054</v>
      </c>
      <c r="K11" s="624">
        <v>3</v>
      </c>
      <c r="L11" s="624" t="s">
        <v>82</v>
      </c>
      <c r="M11" s="635">
        <v>45108</v>
      </c>
      <c r="N11" s="635">
        <v>45291</v>
      </c>
      <c r="O11" s="626">
        <v>0</v>
      </c>
      <c r="P11" s="624">
        <v>3</v>
      </c>
      <c r="Q11" s="624">
        <v>3</v>
      </c>
      <c r="R11" s="624">
        <v>3</v>
      </c>
      <c r="S11" s="639">
        <f>+R11</f>
        <v>3</v>
      </c>
      <c r="T11" s="638" t="s">
        <v>1046</v>
      </c>
      <c r="U11" s="638" t="s">
        <v>1406</v>
      </c>
      <c r="V11" s="638" t="s">
        <v>1407</v>
      </c>
      <c r="W11" s="640" t="s">
        <v>1408</v>
      </c>
      <c r="X11" s="638" t="s">
        <v>332</v>
      </c>
      <c r="Y11" s="638" t="s">
        <v>332</v>
      </c>
      <c r="Z11" s="638" t="s">
        <v>1409</v>
      </c>
      <c r="AA11" s="638" t="s">
        <v>1410</v>
      </c>
      <c r="AB11" s="638"/>
      <c r="AC11" s="638" t="s">
        <v>174</v>
      </c>
      <c r="AD11" s="638" t="s">
        <v>1393</v>
      </c>
      <c r="AE11" s="638" t="s">
        <v>1394</v>
      </c>
      <c r="AF11" s="638" t="s">
        <v>1395</v>
      </c>
    </row>
  </sheetData>
  <autoFilter ref="A3:AF11" xr:uid="{F0244594-B647-42E5-898C-0A08C3E91899}"/>
  <mergeCells count="6">
    <mergeCell ref="AC2:AF2"/>
    <mergeCell ref="A2:F2"/>
    <mergeCell ref="G2:N2"/>
    <mergeCell ref="O2:R2"/>
    <mergeCell ref="T2:W2"/>
    <mergeCell ref="X2:AA2"/>
  </mergeCells>
  <conditionalFormatting sqref="D12:F1048576">
    <cfRule type="cellIs" dxfId="7" priority="155" operator="equal">
      <formula>"Error"</formula>
    </cfRule>
    <cfRule type="cellIs" dxfId="6" priority="156" operator="equal">
      <formula>"Error"</formula>
    </cfRule>
  </conditionalFormatting>
  <conditionalFormatting sqref="D3:H3">
    <cfRule type="cellIs" dxfId="5" priority="157" operator="equal">
      <formula>"Error"</formula>
    </cfRule>
    <cfRule type="cellIs" dxfId="4" priority="158" operator="equal">
      <formula>"Error"</formula>
    </cfRule>
  </conditionalFormatting>
  <dataValidations count="2">
    <dataValidation type="list" allowBlank="1" showInputMessage="1" showErrorMessage="1" sqref="B4" xr:uid="{45BADF76-40F2-4F2F-AF15-BB4696CE43E2}">
      <formula1>INDIRECT(#REF!)</formula1>
    </dataValidation>
    <dataValidation type="list" allowBlank="1" showInputMessage="1" showErrorMessage="1" sqref="D4:E4" xr:uid="{4B8CC1C8-12BD-4213-800B-649EF00AA0BA}">
      <formula1>INDIRECT(C4)</formula1>
    </dataValidation>
  </dataValidations>
  <hyperlinks>
    <hyperlink ref="AF4" r:id="rId1" xr:uid="{F7A7C02B-694A-4478-9802-8FFC6350484F}"/>
    <hyperlink ref="AF5" r:id="rId2" xr:uid="{06F231DE-F534-424B-B558-A0F30438A74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506C0-6D0F-4B74-BBEF-BD52EC8413A0}">
  <dimension ref="A1:DA31"/>
  <sheetViews>
    <sheetView zoomScale="60" zoomScaleNormal="60" workbookViewId="0">
      <selection activeCell="D9" sqref="D9"/>
    </sheetView>
  </sheetViews>
  <sheetFormatPr baseColWidth="10" defaultColWidth="11.42578125" defaultRowHeight="15"/>
  <cols>
    <col min="1" max="1" width="4.42578125" style="527" customWidth="1"/>
    <col min="2" max="2" width="19.7109375" style="524" customWidth="1"/>
    <col min="3" max="3" width="14.42578125" style="524" customWidth="1"/>
    <col min="4" max="4" width="24.7109375" style="527" customWidth="1"/>
    <col min="5" max="5" width="14.42578125" style="527" hidden="1" customWidth="1"/>
    <col min="6" max="6" width="20.5703125" style="527" customWidth="1"/>
    <col min="7" max="7" width="11.42578125" style="527"/>
    <col min="8" max="9" width="11.42578125" style="527" hidden="1" customWidth="1"/>
    <col min="10" max="13" width="11.42578125" style="527"/>
    <col min="14" max="17" width="11.42578125" style="527" hidden="1" customWidth="1"/>
    <col min="18" max="30" width="11.42578125" style="527"/>
    <col min="31" max="31" width="13.85546875" style="527" customWidth="1"/>
    <col min="32" max="78" width="11.42578125" style="527"/>
    <col min="79" max="82" width="11.42578125" style="524"/>
    <col min="83" max="83" width="19" style="580" customWidth="1"/>
    <col min="84" max="84" width="16.28515625" style="580" customWidth="1"/>
    <col min="85" max="86" width="9.7109375" style="580" customWidth="1"/>
    <col min="87" max="103" width="20.5703125" style="524" customWidth="1"/>
    <col min="104" max="105" width="39.42578125" style="524" customWidth="1"/>
    <col min="106" max="16384" width="11.42578125" style="524"/>
  </cols>
  <sheetData>
    <row r="1" spans="1:105" ht="15.75" customHeight="1" thickBot="1">
      <c r="A1" s="519"/>
      <c r="B1" s="520"/>
      <c r="C1" s="521" t="s">
        <v>1075</v>
      </c>
      <c r="D1" s="1012" t="s">
        <v>29</v>
      </c>
      <c r="E1" s="1013"/>
      <c r="F1" s="1012"/>
      <c r="G1" s="1012"/>
      <c r="H1" s="1013"/>
      <c r="I1" s="1013"/>
      <c r="J1" s="1012"/>
      <c r="K1" s="1012"/>
      <c r="L1" s="1012"/>
      <c r="M1" s="1012"/>
      <c r="N1" s="1012"/>
      <c r="O1" s="1012"/>
      <c r="P1" s="1012"/>
      <c r="Q1" s="1012"/>
      <c r="R1" s="1014" t="s">
        <v>30</v>
      </c>
      <c r="S1" s="1015"/>
      <c r="T1" s="1016" t="s">
        <v>31</v>
      </c>
      <c r="U1" s="1017"/>
      <c r="V1" s="1017"/>
      <c r="W1" s="1017"/>
      <c r="X1" s="1018"/>
      <c r="Y1" s="523"/>
      <c r="Z1" s="523"/>
      <c r="AA1" s="523"/>
      <c r="AB1" s="523"/>
      <c r="AC1" s="523"/>
      <c r="AD1" s="523"/>
      <c r="AE1" s="523" t="s">
        <v>32</v>
      </c>
      <c r="AF1" s="1009" t="s">
        <v>1076</v>
      </c>
      <c r="AG1" s="1010"/>
      <c r="AH1" s="1010"/>
      <c r="AI1" s="1010"/>
      <c r="AJ1" s="1010"/>
      <c r="AK1" s="1010"/>
      <c r="AL1" s="1010"/>
      <c r="AM1" s="1010"/>
      <c r="AN1" s="1010"/>
      <c r="AO1" s="1010"/>
      <c r="AP1" s="1010"/>
      <c r="AQ1" s="1010"/>
      <c r="AR1" s="1010"/>
      <c r="AS1" s="1010"/>
      <c r="AT1" s="1010"/>
      <c r="AU1" s="1010"/>
      <c r="AV1" s="1010"/>
      <c r="AW1" s="1010"/>
      <c r="AX1" s="1010"/>
      <c r="AY1" s="1010"/>
      <c r="AZ1" s="1010"/>
      <c r="BA1" s="1010"/>
      <c r="BB1" s="1010"/>
      <c r="BC1" s="1010"/>
      <c r="BD1" s="1010"/>
      <c r="BE1" s="1010"/>
      <c r="BF1" s="1010"/>
      <c r="BG1" s="1010"/>
      <c r="BH1" s="1010"/>
      <c r="BI1" s="1010"/>
      <c r="BJ1" s="1010"/>
      <c r="BK1" s="1010"/>
      <c r="BL1" s="1010"/>
      <c r="BM1" s="1010"/>
      <c r="BN1" s="1010"/>
      <c r="BO1" s="1010"/>
      <c r="BP1" s="1010"/>
      <c r="BQ1" s="1010"/>
      <c r="BR1" s="1010"/>
      <c r="BS1" s="1010"/>
      <c r="BT1" s="1010"/>
      <c r="BU1" s="1010"/>
      <c r="BV1" s="1010"/>
      <c r="BW1" s="1010"/>
      <c r="BX1" s="1011"/>
      <c r="BY1" s="1006" t="s">
        <v>34</v>
      </c>
      <c r="BZ1" s="1006"/>
      <c r="CA1" s="1006"/>
      <c r="CB1" s="1006"/>
      <c r="CC1" s="1006"/>
      <c r="CD1" s="1006"/>
      <c r="CE1" s="1007" t="s">
        <v>1164</v>
      </c>
      <c r="CF1" s="1008"/>
      <c r="CG1" s="1008"/>
      <c r="CH1" s="1008"/>
      <c r="CI1" s="1008"/>
      <c r="CJ1" s="1008"/>
      <c r="CK1" s="1008"/>
      <c r="CL1" s="1008"/>
      <c r="CM1" s="1008"/>
      <c r="CN1" s="1008"/>
      <c r="CO1" s="1008"/>
      <c r="CP1" s="1008"/>
      <c r="CQ1" s="1008"/>
      <c r="CR1" s="1008"/>
      <c r="CS1" s="1008"/>
      <c r="CT1" s="1008"/>
      <c r="CU1" s="1008"/>
      <c r="CV1" s="1008"/>
      <c r="CW1" s="1008"/>
      <c r="CX1" s="1008"/>
      <c r="CY1" s="1008"/>
    </row>
    <row r="2" spans="1:105" s="527" customFormat="1" ht="48.6" customHeight="1" thickBot="1">
      <c r="A2" s="519"/>
      <c r="B2" s="522" t="s">
        <v>28</v>
      </c>
      <c r="C2" s="522" t="s">
        <v>1077</v>
      </c>
      <c r="D2" s="522" t="s">
        <v>36</v>
      </c>
      <c r="E2" s="523" t="s">
        <v>1165</v>
      </c>
      <c r="F2" s="522" t="s">
        <v>37</v>
      </c>
      <c r="G2" s="522" t="s">
        <v>38</v>
      </c>
      <c r="H2" s="523" t="s">
        <v>1166</v>
      </c>
      <c r="I2" s="523" t="s">
        <v>1167</v>
      </c>
      <c r="J2" s="522" t="s">
        <v>39</v>
      </c>
      <c r="K2" s="522" t="s">
        <v>1078</v>
      </c>
      <c r="L2" s="522" t="s">
        <v>40</v>
      </c>
      <c r="M2" s="522" t="s">
        <v>33</v>
      </c>
      <c r="N2" s="522" t="s">
        <v>1168</v>
      </c>
      <c r="O2" s="522" t="s">
        <v>1169</v>
      </c>
      <c r="P2" s="1019" t="s">
        <v>41</v>
      </c>
      <c r="Q2" s="1020"/>
      <c r="R2" s="1014" t="s">
        <v>30</v>
      </c>
      <c r="S2" s="1015"/>
      <c r="T2" s="1016" t="s">
        <v>31</v>
      </c>
      <c r="U2" s="1017"/>
      <c r="V2" s="1017"/>
      <c r="W2" s="1017"/>
      <c r="X2" s="1018"/>
      <c r="Y2" s="523"/>
      <c r="Z2" s="523"/>
      <c r="AA2" s="523"/>
      <c r="AB2" s="523"/>
      <c r="AC2" s="523"/>
      <c r="AD2" s="523"/>
      <c r="AE2" s="523" t="s">
        <v>32</v>
      </c>
      <c r="AF2" s="1009">
        <v>2020</v>
      </c>
      <c r="AG2" s="1010"/>
      <c r="AH2" s="1010"/>
      <c r="AI2" s="1011"/>
      <c r="AJ2" s="1009">
        <v>2021</v>
      </c>
      <c r="AK2" s="1010"/>
      <c r="AL2" s="1010"/>
      <c r="AM2" s="1011"/>
      <c r="AN2" s="1009">
        <v>2022</v>
      </c>
      <c r="AO2" s="1010"/>
      <c r="AP2" s="1010"/>
      <c r="AQ2" s="1011"/>
      <c r="AR2" s="1009">
        <v>2023</v>
      </c>
      <c r="AS2" s="1010"/>
      <c r="AT2" s="1010"/>
      <c r="AU2" s="1011"/>
      <c r="AV2" s="1009">
        <v>2024</v>
      </c>
      <c r="AW2" s="1010"/>
      <c r="AX2" s="1010"/>
      <c r="AY2" s="1011"/>
      <c r="AZ2" s="1009">
        <v>2025</v>
      </c>
      <c r="BA2" s="1010"/>
      <c r="BB2" s="1010"/>
      <c r="BC2" s="1011"/>
      <c r="BD2" s="1009">
        <v>2026</v>
      </c>
      <c r="BE2" s="1010"/>
      <c r="BF2" s="1010"/>
      <c r="BG2" s="1011"/>
      <c r="BH2" s="1009">
        <v>2027</v>
      </c>
      <c r="BI2" s="1010"/>
      <c r="BJ2" s="1010"/>
      <c r="BK2" s="1011"/>
      <c r="BL2" s="1009">
        <v>2028</v>
      </c>
      <c r="BM2" s="1010"/>
      <c r="BN2" s="1010"/>
      <c r="BO2" s="1011"/>
      <c r="BP2" s="1009">
        <v>2029</v>
      </c>
      <c r="BQ2" s="1010"/>
      <c r="BR2" s="1010"/>
      <c r="BS2" s="1011"/>
      <c r="BT2" s="1009">
        <v>2030</v>
      </c>
      <c r="BU2" s="1010"/>
      <c r="BV2" s="1010"/>
      <c r="BW2" s="1011"/>
      <c r="BX2" s="525" t="s">
        <v>1079</v>
      </c>
      <c r="BY2" s="522" t="s">
        <v>42</v>
      </c>
      <c r="BZ2" s="522" t="s">
        <v>43</v>
      </c>
      <c r="CA2" s="522" t="s">
        <v>44</v>
      </c>
      <c r="CB2" s="522" t="s">
        <v>45</v>
      </c>
      <c r="CC2" s="522" t="s">
        <v>46</v>
      </c>
      <c r="CD2" s="522" t="s">
        <v>47</v>
      </c>
      <c r="CE2" s="1024" t="s">
        <v>1170</v>
      </c>
      <c r="CF2" s="1022"/>
      <c r="CG2" s="1022"/>
      <c r="CH2" s="1023"/>
      <c r="CI2" s="1021" t="s">
        <v>1171</v>
      </c>
      <c r="CJ2" s="1022"/>
      <c r="CK2" s="1022"/>
      <c r="CL2" s="1023"/>
      <c r="CM2" s="1021" t="s">
        <v>1172</v>
      </c>
      <c r="CN2" s="1022"/>
      <c r="CO2" s="1022"/>
      <c r="CP2" s="1023"/>
      <c r="CQ2" s="1021" t="s">
        <v>1173</v>
      </c>
      <c r="CR2" s="1022"/>
      <c r="CS2" s="1022"/>
      <c r="CT2" s="1023"/>
      <c r="CU2" s="1021" t="s">
        <v>1174</v>
      </c>
      <c r="CV2" s="1022"/>
      <c r="CW2" s="1022"/>
      <c r="CX2" s="1023"/>
      <c r="CY2" s="526" t="s">
        <v>53</v>
      </c>
    </row>
    <row r="3" spans="1:105" ht="19.5" customHeight="1">
      <c r="A3" s="519"/>
      <c r="B3" s="520" t="s">
        <v>28</v>
      </c>
      <c r="C3" s="520" t="s">
        <v>1077</v>
      </c>
      <c r="D3" s="522" t="s">
        <v>36</v>
      </c>
      <c r="E3" s="523" t="s">
        <v>1165</v>
      </c>
      <c r="F3" s="522" t="s">
        <v>37</v>
      </c>
      <c r="G3" s="522" t="s">
        <v>38</v>
      </c>
      <c r="H3" s="523" t="s">
        <v>1166</v>
      </c>
      <c r="I3" s="523" t="s">
        <v>1167</v>
      </c>
      <c r="J3" s="522" t="s">
        <v>39</v>
      </c>
      <c r="K3" s="522" t="s">
        <v>1078</v>
      </c>
      <c r="L3" s="522" t="s">
        <v>40</v>
      </c>
      <c r="M3" s="522" t="s">
        <v>33</v>
      </c>
      <c r="N3" s="522" t="s">
        <v>1168</v>
      </c>
      <c r="O3" s="522" t="s">
        <v>1169</v>
      </c>
      <c r="P3" s="528" t="s">
        <v>58</v>
      </c>
      <c r="Q3" s="528" t="s">
        <v>59</v>
      </c>
      <c r="R3" s="522" t="s">
        <v>60</v>
      </c>
      <c r="S3" s="522" t="s">
        <v>61</v>
      </c>
      <c r="T3" s="523" t="s">
        <v>62</v>
      </c>
      <c r="U3" s="523" t="s">
        <v>63</v>
      </c>
      <c r="V3" s="523" t="s">
        <v>64</v>
      </c>
      <c r="W3" s="523" t="s">
        <v>65</v>
      </c>
      <c r="X3" s="523" t="s">
        <v>66</v>
      </c>
      <c r="Y3" s="523" t="s">
        <v>67</v>
      </c>
      <c r="Z3" s="523" t="s">
        <v>68</v>
      </c>
      <c r="AA3" s="523" t="s">
        <v>69</v>
      </c>
      <c r="AB3" s="523" t="s">
        <v>70</v>
      </c>
      <c r="AC3" s="523" t="s">
        <v>71</v>
      </c>
      <c r="AD3" s="523" t="s">
        <v>72</v>
      </c>
      <c r="AE3" s="523" t="s">
        <v>32</v>
      </c>
      <c r="AF3" s="525" t="s">
        <v>73</v>
      </c>
      <c r="AG3" s="525" t="s">
        <v>74</v>
      </c>
      <c r="AH3" s="525" t="s">
        <v>75</v>
      </c>
      <c r="AI3" s="525" t="s">
        <v>76</v>
      </c>
      <c r="AJ3" s="525" t="s">
        <v>73</v>
      </c>
      <c r="AK3" s="525" t="s">
        <v>74</v>
      </c>
      <c r="AL3" s="525" t="s">
        <v>75</v>
      </c>
      <c r="AM3" s="525" t="s">
        <v>76</v>
      </c>
      <c r="AN3" s="525" t="s">
        <v>73</v>
      </c>
      <c r="AO3" s="525" t="s">
        <v>74</v>
      </c>
      <c r="AP3" s="525" t="s">
        <v>75</v>
      </c>
      <c r="AQ3" s="525" t="s">
        <v>76</v>
      </c>
      <c r="AR3" s="525" t="s">
        <v>73</v>
      </c>
      <c r="AS3" s="525" t="s">
        <v>1080</v>
      </c>
      <c r="AT3" s="525" t="s">
        <v>75</v>
      </c>
      <c r="AU3" s="525" t="s">
        <v>76</v>
      </c>
      <c r="AV3" s="525" t="s">
        <v>73</v>
      </c>
      <c r="AW3" s="525" t="s">
        <v>1080</v>
      </c>
      <c r="AX3" s="525" t="s">
        <v>75</v>
      </c>
      <c r="AY3" s="525" t="s">
        <v>76</v>
      </c>
      <c r="AZ3" s="525" t="s">
        <v>73</v>
      </c>
      <c r="BA3" s="525" t="s">
        <v>1080</v>
      </c>
      <c r="BB3" s="525" t="s">
        <v>75</v>
      </c>
      <c r="BC3" s="525" t="s">
        <v>76</v>
      </c>
      <c r="BD3" s="525" t="s">
        <v>73</v>
      </c>
      <c r="BE3" s="525" t="s">
        <v>1080</v>
      </c>
      <c r="BF3" s="525" t="s">
        <v>75</v>
      </c>
      <c r="BG3" s="525" t="s">
        <v>76</v>
      </c>
      <c r="BH3" s="525" t="s">
        <v>73</v>
      </c>
      <c r="BI3" s="525" t="s">
        <v>1080</v>
      </c>
      <c r="BJ3" s="525" t="s">
        <v>75</v>
      </c>
      <c r="BK3" s="525" t="s">
        <v>76</v>
      </c>
      <c r="BL3" s="525" t="s">
        <v>73</v>
      </c>
      <c r="BM3" s="525" t="s">
        <v>1080</v>
      </c>
      <c r="BN3" s="525" t="s">
        <v>75</v>
      </c>
      <c r="BO3" s="525" t="s">
        <v>76</v>
      </c>
      <c r="BP3" s="525" t="s">
        <v>73</v>
      </c>
      <c r="BQ3" s="525" t="s">
        <v>1080</v>
      </c>
      <c r="BR3" s="525" t="s">
        <v>75</v>
      </c>
      <c r="BS3" s="525" t="s">
        <v>76</v>
      </c>
      <c r="BT3" s="525" t="s">
        <v>73</v>
      </c>
      <c r="BU3" s="525" t="s">
        <v>1080</v>
      </c>
      <c r="BV3" s="525" t="s">
        <v>75</v>
      </c>
      <c r="BW3" s="525" t="s">
        <v>76</v>
      </c>
      <c r="BX3" s="525" t="s">
        <v>1079</v>
      </c>
      <c r="BY3" s="522" t="s">
        <v>42</v>
      </c>
      <c r="BZ3" s="522" t="s">
        <v>43</v>
      </c>
      <c r="CA3" s="520" t="s">
        <v>44</v>
      </c>
      <c r="CB3" s="520" t="s">
        <v>45</v>
      </c>
      <c r="CC3" s="520" t="s">
        <v>46</v>
      </c>
      <c r="CD3" s="520" t="s">
        <v>47</v>
      </c>
      <c r="CE3" s="529" t="s">
        <v>54</v>
      </c>
      <c r="CF3" s="530" t="s">
        <v>55</v>
      </c>
      <c r="CG3" s="530" t="s">
        <v>56</v>
      </c>
      <c r="CH3" s="531" t="s">
        <v>57</v>
      </c>
      <c r="CI3" s="532" t="s">
        <v>54</v>
      </c>
      <c r="CJ3" s="533" t="s">
        <v>55</v>
      </c>
      <c r="CK3" s="533" t="s">
        <v>56</v>
      </c>
      <c r="CL3" s="534" t="s">
        <v>57</v>
      </c>
      <c r="CM3" s="532" t="s">
        <v>54</v>
      </c>
      <c r="CN3" s="533" t="s">
        <v>55</v>
      </c>
      <c r="CO3" s="533" t="s">
        <v>56</v>
      </c>
      <c r="CP3" s="534" t="s">
        <v>57</v>
      </c>
      <c r="CQ3" s="532" t="s">
        <v>54</v>
      </c>
      <c r="CR3" s="533" t="s">
        <v>55</v>
      </c>
      <c r="CS3" s="533" t="s">
        <v>56</v>
      </c>
      <c r="CT3" s="534" t="s">
        <v>57</v>
      </c>
      <c r="CU3" s="532" t="s">
        <v>54</v>
      </c>
      <c r="CV3" s="533" t="s">
        <v>55</v>
      </c>
      <c r="CW3" s="533" t="s">
        <v>56</v>
      </c>
      <c r="CX3" s="534" t="s">
        <v>57</v>
      </c>
      <c r="CY3" s="535" t="s">
        <v>53</v>
      </c>
    </row>
    <row r="4" spans="1:105" s="541" customFormat="1" ht="57" customHeight="1">
      <c r="A4" s="19">
        <v>87</v>
      </c>
      <c r="B4" s="1" t="s">
        <v>95</v>
      </c>
      <c r="C4" s="1" t="s">
        <v>1089</v>
      </c>
      <c r="D4" s="412" t="s">
        <v>0</v>
      </c>
      <c r="E4" s="536">
        <v>2.5000000000000001E-3</v>
      </c>
      <c r="F4" s="412" t="s">
        <v>96</v>
      </c>
      <c r="G4" s="412" t="s">
        <v>97</v>
      </c>
      <c r="H4" s="412" t="s">
        <v>1175</v>
      </c>
      <c r="I4" s="412" t="s">
        <v>1181</v>
      </c>
      <c r="J4" s="412" t="s">
        <v>77</v>
      </c>
      <c r="K4" s="412" t="s">
        <v>1083</v>
      </c>
      <c r="L4" s="412" t="s">
        <v>83</v>
      </c>
      <c r="M4" s="412" t="s">
        <v>85</v>
      </c>
      <c r="N4" s="412" t="s">
        <v>1083</v>
      </c>
      <c r="O4" s="412" t="s">
        <v>82</v>
      </c>
      <c r="P4" s="412" t="s">
        <v>82</v>
      </c>
      <c r="Q4" s="412" t="s">
        <v>82</v>
      </c>
      <c r="R4" s="319">
        <v>44562</v>
      </c>
      <c r="S4" s="319">
        <v>47848</v>
      </c>
      <c r="T4" s="412"/>
      <c r="U4" s="412"/>
      <c r="V4" s="412">
        <v>1</v>
      </c>
      <c r="W4" s="412"/>
      <c r="X4" s="412">
        <v>1</v>
      </c>
      <c r="Y4" s="412"/>
      <c r="Z4" s="412">
        <v>1</v>
      </c>
      <c r="AA4" s="412"/>
      <c r="AB4" s="412">
        <v>1</v>
      </c>
      <c r="AC4" s="412"/>
      <c r="AD4" s="412">
        <v>1</v>
      </c>
      <c r="AE4" s="412">
        <v>5</v>
      </c>
      <c r="AF4" s="321" t="s">
        <v>82</v>
      </c>
      <c r="AG4" s="321" t="s">
        <v>82</v>
      </c>
      <c r="AH4" s="411" t="s">
        <v>1090</v>
      </c>
      <c r="AI4" s="538" t="s">
        <v>82</v>
      </c>
      <c r="AJ4" s="321">
        <v>18000000</v>
      </c>
      <c r="AK4" s="321">
        <v>18000000</v>
      </c>
      <c r="AL4" s="322" t="s">
        <v>86</v>
      </c>
      <c r="AM4" s="538">
        <v>7709</v>
      </c>
      <c r="AN4" s="321">
        <v>50000000</v>
      </c>
      <c r="AO4" s="321">
        <v>50000000</v>
      </c>
      <c r="AP4" s="322" t="s">
        <v>86</v>
      </c>
      <c r="AQ4" s="538">
        <v>7709</v>
      </c>
      <c r="AR4" s="321">
        <v>18000000</v>
      </c>
      <c r="AS4" s="321">
        <v>18000000</v>
      </c>
      <c r="AT4" s="322" t="s">
        <v>86</v>
      </c>
      <c r="AU4" s="538">
        <v>7709</v>
      </c>
      <c r="AV4" s="321">
        <v>50000000</v>
      </c>
      <c r="AW4" s="321">
        <v>50000000</v>
      </c>
      <c r="AX4" s="322" t="s">
        <v>86</v>
      </c>
      <c r="AY4" s="538">
        <v>7709</v>
      </c>
      <c r="AZ4" s="321">
        <v>18000000</v>
      </c>
      <c r="BA4" s="321">
        <v>18000000</v>
      </c>
      <c r="BB4" s="411" t="s">
        <v>1091</v>
      </c>
      <c r="BC4" s="411" t="s">
        <v>82</v>
      </c>
      <c r="BD4" s="321">
        <v>50000000</v>
      </c>
      <c r="BE4" s="321">
        <v>50000000</v>
      </c>
      <c r="BF4" s="411" t="s">
        <v>1091</v>
      </c>
      <c r="BG4" s="411" t="s">
        <v>82</v>
      </c>
      <c r="BH4" s="321">
        <v>18000000</v>
      </c>
      <c r="BI4" s="321">
        <v>18000000</v>
      </c>
      <c r="BJ4" s="411" t="s">
        <v>1091</v>
      </c>
      <c r="BK4" s="411" t="s">
        <v>82</v>
      </c>
      <c r="BL4" s="321">
        <v>50000000</v>
      </c>
      <c r="BM4" s="321">
        <v>50000000</v>
      </c>
      <c r="BN4" s="411" t="s">
        <v>1091</v>
      </c>
      <c r="BO4" s="411" t="s">
        <v>82</v>
      </c>
      <c r="BP4" s="321">
        <v>18000000</v>
      </c>
      <c r="BQ4" s="321">
        <v>18000000</v>
      </c>
      <c r="BR4" s="411" t="s">
        <v>1091</v>
      </c>
      <c r="BS4" s="411" t="s">
        <v>82</v>
      </c>
      <c r="BT4" s="321">
        <v>50000000</v>
      </c>
      <c r="BU4" s="321">
        <v>50000000</v>
      </c>
      <c r="BV4" s="411" t="s">
        <v>1091</v>
      </c>
      <c r="BW4" s="411" t="s">
        <v>82</v>
      </c>
      <c r="BX4" s="321">
        <v>340000000</v>
      </c>
      <c r="BY4" s="412" t="s">
        <v>98</v>
      </c>
      <c r="BZ4" s="412" t="s">
        <v>99</v>
      </c>
      <c r="CA4" s="558" t="s">
        <v>1191</v>
      </c>
      <c r="CB4" s="4" t="s">
        <v>1192</v>
      </c>
      <c r="CC4" s="1">
        <v>2170711</v>
      </c>
      <c r="CD4" s="550" t="s">
        <v>1193</v>
      </c>
      <c r="CE4" s="348" t="s">
        <v>87</v>
      </c>
      <c r="CF4" s="348" t="s">
        <v>87</v>
      </c>
      <c r="CG4" s="348" t="s">
        <v>87</v>
      </c>
      <c r="CH4" s="348" t="s">
        <v>87</v>
      </c>
      <c r="CI4" s="348" t="s">
        <v>87</v>
      </c>
      <c r="CJ4" s="348" t="s">
        <v>1194</v>
      </c>
      <c r="CK4" s="348" t="s">
        <v>87</v>
      </c>
      <c r="CL4" s="348" t="s">
        <v>87</v>
      </c>
      <c r="CM4" s="543" t="s">
        <v>1180</v>
      </c>
      <c r="CN4" s="543" t="s">
        <v>1195</v>
      </c>
      <c r="CO4" s="543" t="s">
        <v>87</v>
      </c>
      <c r="CP4" s="543" t="s">
        <v>87</v>
      </c>
      <c r="CQ4" s="348" t="s">
        <v>87</v>
      </c>
      <c r="CR4" s="348" t="s">
        <v>1196</v>
      </c>
      <c r="CS4" s="348" t="s">
        <v>87</v>
      </c>
      <c r="CT4" s="348" t="s">
        <v>87</v>
      </c>
      <c r="CU4" s="348" t="s">
        <v>87</v>
      </c>
      <c r="CV4" s="348" t="s">
        <v>1196</v>
      </c>
      <c r="CW4" s="348" t="s">
        <v>87</v>
      </c>
      <c r="CX4" s="348" t="s">
        <v>87</v>
      </c>
      <c r="CY4" s="348" t="s">
        <v>87</v>
      </c>
    </row>
    <row r="5" spans="1:105" s="559" customFormat="1" ht="57" customHeight="1">
      <c r="A5" s="13">
        <v>88</v>
      </c>
      <c r="B5" s="1" t="s">
        <v>95</v>
      </c>
      <c r="C5" s="1" t="s">
        <v>1089</v>
      </c>
      <c r="D5" s="22" t="s">
        <v>1</v>
      </c>
      <c r="E5" s="536">
        <v>2.5000000000000001E-3</v>
      </c>
      <c r="F5" s="412" t="s">
        <v>106</v>
      </c>
      <c r="G5" s="412" t="s">
        <v>107</v>
      </c>
      <c r="H5" s="412" t="s">
        <v>1175</v>
      </c>
      <c r="I5" s="412" t="s">
        <v>1181</v>
      </c>
      <c r="J5" s="412" t="s">
        <v>77</v>
      </c>
      <c r="K5" s="412" t="s">
        <v>1081</v>
      </c>
      <c r="L5" s="412" t="s">
        <v>83</v>
      </c>
      <c r="M5" s="412" t="s">
        <v>85</v>
      </c>
      <c r="N5" s="412" t="s">
        <v>1083</v>
      </c>
      <c r="O5" s="412" t="s">
        <v>82</v>
      </c>
      <c r="P5" s="412" t="s">
        <v>82</v>
      </c>
      <c r="Q5" s="412" t="s">
        <v>82</v>
      </c>
      <c r="R5" s="319">
        <v>44562</v>
      </c>
      <c r="S5" s="319">
        <v>47848</v>
      </c>
      <c r="T5" s="412"/>
      <c r="U5" s="412"/>
      <c r="V5" s="412">
        <v>1</v>
      </c>
      <c r="W5" s="412">
        <v>0</v>
      </c>
      <c r="X5" s="412">
        <v>1</v>
      </c>
      <c r="Y5" s="412">
        <v>0</v>
      </c>
      <c r="Z5" s="412">
        <v>1</v>
      </c>
      <c r="AA5" s="412">
        <v>0</v>
      </c>
      <c r="AB5" s="412">
        <v>1</v>
      </c>
      <c r="AC5" s="412"/>
      <c r="AD5" s="412">
        <v>1</v>
      </c>
      <c r="AE5" s="412">
        <v>5</v>
      </c>
      <c r="AF5" s="321" t="s">
        <v>80</v>
      </c>
      <c r="AG5" s="321" t="s">
        <v>82</v>
      </c>
      <c r="AH5" s="411" t="s">
        <v>1090</v>
      </c>
      <c r="AI5" s="538" t="s">
        <v>82</v>
      </c>
      <c r="AJ5" s="321">
        <v>18000000</v>
      </c>
      <c r="AK5" s="321">
        <v>18000000</v>
      </c>
      <c r="AL5" s="322" t="s">
        <v>86</v>
      </c>
      <c r="AM5" s="538">
        <v>7709</v>
      </c>
      <c r="AN5" s="321">
        <v>50000000</v>
      </c>
      <c r="AO5" s="321">
        <v>50000000</v>
      </c>
      <c r="AP5" s="322" t="s">
        <v>86</v>
      </c>
      <c r="AQ5" s="538">
        <v>7709</v>
      </c>
      <c r="AR5" s="321">
        <v>18000000</v>
      </c>
      <c r="AS5" s="321">
        <v>18000000</v>
      </c>
      <c r="AT5" s="322" t="s">
        <v>86</v>
      </c>
      <c r="AU5" s="411" t="s">
        <v>82</v>
      </c>
      <c r="AV5" s="321">
        <v>50000000</v>
      </c>
      <c r="AW5" s="321">
        <v>50000000</v>
      </c>
      <c r="AX5" s="322" t="s">
        <v>86</v>
      </c>
      <c r="AY5" s="538">
        <v>7709</v>
      </c>
      <c r="AZ5" s="321">
        <v>18000000</v>
      </c>
      <c r="BA5" s="321">
        <v>18000000</v>
      </c>
      <c r="BB5" s="411" t="s">
        <v>1091</v>
      </c>
      <c r="BC5" s="411" t="s">
        <v>82</v>
      </c>
      <c r="BD5" s="321">
        <v>50000000</v>
      </c>
      <c r="BE5" s="321">
        <v>50000000</v>
      </c>
      <c r="BF5" s="411" t="s">
        <v>1091</v>
      </c>
      <c r="BG5" s="411" t="s">
        <v>82</v>
      </c>
      <c r="BH5" s="321">
        <v>18000000</v>
      </c>
      <c r="BI5" s="321">
        <v>18000000</v>
      </c>
      <c r="BJ5" s="411" t="s">
        <v>1091</v>
      </c>
      <c r="BK5" s="411" t="s">
        <v>82</v>
      </c>
      <c r="BL5" s="321">
        <v>50000000</v>
      </c>
      <c r="BM5" s="321">
        <v>50000000</v>
      </c>
      <c r="BN5" s="411" t="s">
        <v>1091</v>
      </c>
      <c r="BO5" s="411" t="s">
        <v>82</v>
      </c>
      <c r="BP5" s="321">
        <v>18000000</v>
      </c>
      <c r="BQ5" s="321">
        <v>18000000</v>
      </c>
      <c r="BR5" s="411" t="s">
        <v>1091</v>
      </c>
      <c r="BS5" s="411" t="s">
        <v>82</v>
      </c>
      <c r="BT5" s="321">
        <v>50000000</v>
      </c>
      <c r="BU5" s="321">
        <v>50000000</v>
      </c>
      <c r="BV5" s="411" t="s">
        <v>1091</v>
      </c>
      <c r="BW5" s="411" t="s">
        <v>82</v>
      </c>
      <c r="BX5" s="321">
        <v>340000000</v>
      </c>
      <c r="BY5" s="412" t="s">
        <v>98</v>
      </c>
      <c r="BZ5" s="412" t="s">
        <v>99</v>
      </c>
      <c r="CA5" s="558" t="s">
        <v>1191</v>
      </c>
      <c r="CB5" s="4" t="s">
        <v>1192</v>
      </c>
      <c r="CC5" s="1">
        <v>2170711</v>
      </c>
      <c r="CD5" s="550" t="s">
        <v>1193</v>
      </c>
      <c r="CE5" s="348" t="s">
        <v>87</v>
      </c>
      <c r="CF5" s="348" t="s">
        <v>87</v>
      </c>
      <c r="CG5" s="348" t="s">
        <v>87</v>
      </c>
      <c r="CH5" s="348" t="s">
        <v>87</v>
      </c>
      <c r="CI5" s="348" t="s">
        <v>87</v>
      </c>
      <c r="CJ5" s="348" t="s">
        <v>1197</v>
      </c>
      <c r="CK5" s="348" t="s">
        <v>87</v>
      </c>
      <c r="CL5" s="348" t="s">
        <v>87</v>
      </c>
      <c r="CM5" s="543" t="s">
        <v>1177</v>
      </c>
      <c r="CN5" s="543" t="s">
        <v>1195</v>
      </c>
      <c r="CO5" s="543" t="s">
        <v>87</v>
      </c>
      <c r="CP5" s="543" t="s">
        <v>87</v>
      </c>
      <c r="CQ5" s="348" t="s">
        <v>87</v>
      </c>
      <c r="CR5" s="348" t="s">
        <v>1198</v>
      </c>
      <c r="CS5" s="348" t="s">
        <v>87</v>
      </c>
      <c r="CT5" s="348" t="s">
        <v>87</v>
      </c>
      <c r="CU5" s="348" t="s">
        <v>87</v>
      </c>
      <c r="CV5" s="348" t="s">
        <v>1198</v>
      </c>
      <c r="CW5" s="348" t="s">
        <v>87</v>
      </c>
      <c r="CX5" s="348" t="s">
        <v>87</v>
      </c>
      <c r="CY5" s="348" t="s">
        <v>87</v>
      </c>
      <c r="CZ5" s="541"/>
      <c r="DA5" s="541"/>
    </row>
    <row r="6" spans="1:105" s="541" customFormat="1" ht="57" customHeight="1">
      <c r="A6" s="19">
        <v>89</v>
      </c>
      <c r="B6" s="1" t="s">
        <v>95</v>
      </c>
      <c r="C6" s="1" t="s">
        <v>1089</v>
      </c>
      <c r="D6" s="20" t="s">
        <v>2</v>
      </c>
      <c r="E6" s="536">
        <v>5.0000000000000001E-3</v>
      </c>
      <c r="F6" s="20" t="s">
        <v>113</v>
      </c>
      <c r="G6" s="20" t="s">
        <v>114</v>
      </c>
      <c r="H6" s="19" t="s">
        <v>1199</v>
      </c>
      <c r="I6" s="20" t="s">
        <v>1200</v>
      </c>
      <c r="J6" s="412" t="s">
        <v>77</v>
      </c>
      <c r="K6" s="412" t="s">
        <v>1081</v>
      </c>
      <c r="L6" s="19" t="s">
        <v>83</v>
      </c>
      <c r="M6" s="19" t="s">
        <v>85</v>
      </c>
      <c r="N6" s="412" t="s">
        <v>1083</v>
      </c>
      <c r="O6" s="412" t="s">
        <v>82</v>
      </c>
      <c r="P6" s="322">
        <v>1151.3999999999999</v>
      </c>
      <c r="Q6" s="19">
        <v>2019</v>
      </c>
      <c r="R6" s="555">
        <v>44044</v>
      </c>
      <c r="S6" s="221">
        <v>47848</v>
      </c>
      <c r="T6" s="322">
        <v>82.5</v>
      </c>
      <c r="U6" s="322">
        <v>467.50000000000006</v>
      </c>
      <c r="V6" s="322">
        <v>467.50000000000006</v>
      </c>
      <c r="W6" s="322">
        <v>330</v>
      </c>
      <c r="X6" s="322">
        <v>27.500000000000004</v>
      </c>
      <c r="Y6" s="322">
        <v>82.5</v>
      </c>
      <c r="Z6" s="322">
        <v>467.50000000000006</v>
      </c>
      <c r="AA6" s="322">
        <v>467.50000000000006</v>
      </c>
      <c r="AB6" s="322">
        <v>330</v>
      </c>
      <c r="AC6" s="322">
        <v>27.500000000000004</v>
      </c>
      <c r="AD6" s="322">
        <v>82.5</v>
      </c>
      <c r="AE6" s="322">
        <f>+SUM(T6:AD6)</f>
        <v>2832.5</v>
      </c>
      <c r="AF6" s="321">
        <v>371625156.37499994</v>
      </c>
      <c r="AG6" s="321">
        <v>371625156.37499994</v>
      </c>
      <c r="AH6" s="322" t="s">
        <v>86</v>
      </c>
      <c r="AI6" s="322">
        <v>7722</v>
      </c>
      <c r="AJ6" s="321">
        <v>2105875886.125</v>
      </c>
      <c r="AK6" s="321">
        <v>2105875886.125</v>
      </c>
      <c r="AL6" s="322" t="s">
        <v>86</v>
      </c>
      <c r="AM6" s="322">
        <v>7722</v>
      </c>
      <c r="AN6" s="321">
        <v>2105875886.125</v>
      </c>
      <c r="AO6" s="321">
        <v>2105875886.125</v>
      </c>
      <c r="AP6" s="322" t="s">
        <v>86</v>
      </c>
      <c r="AQ6" s="322">
        <v>7722</v>
      </c>
      <c r="AR6" s="321">
        <v>1486500625.4999998</v>
      </c>
      <c r="AS6" s="321">
        <v>1486500625.4999998</v>
      </c>
      <c r="AT6" s="322" t="s">
        <v>86</v>
      </c>
      <c r="AU6" s="322">
        <v>7722</v>
      </c>
      <c r="AV6" s="321">
        <v>123875052.125</v>
      </c>
      <c r="AW6" s="321">
        <v>123875052.125</v>
      </c>
      <c r="AX6" s="322" t="s">
        <v>86</v>
      </c>
      <c r="AY6" s="322">
        <v>7722</v>
      </c>
      <c r="AZ6" s="321" t="s">
        <v>82</v>
      </c>
      <c r="BA6" s="321" t="s">
        <v>82</v>
      </c>
      <c r="BB6" s="355" t="s">
        <v>1082</v>
      </c>
      <c r="BC6" s="355" t="s">
        <v>82</v>
      </c>
      <c r="BD6" s="321" t="s">
        <v>82</v>
      </c>
      <c r="BE6" s="321" t="s">
        <v>82</v>
      </c>
      <c r="BF6" s="355" t="s">
        <v>1082</v>
      </c>
      <c r="BG6" s="355" t="s">
        <v>82</v>
      </c>
      <c r="BH6" s="321" t="s">
        <v>82</v>
      </c>
      <c r="BI6" s="321" t="s">
        <v>82</v>
      </c>
      <c r="BJ6" s="355" t="s">
        <v>1082</v>
      </c>
      <c r="BK6" s="355" t="s">
        <v>82</v>
      </c>
      <c r="BL6" s="321" t="s">
        <v>82</v>
      </c>
      <c r="BM6" s="321" t="s">
        <v>82</v>
      </c>
      <c r="BN6" s="355" t="s">
        <v>1082</v>
      </c>
      <c r="BO6" s="355" t="s">
        <v>82</v>
      </c>
      <c r="BP6" s="321" t="s">
        <v>82</v>
      </c>
      <c r="BQ6" s="321" t="s">
        <v>82</v>
      </c>
      <c r="BR6" s="355" t="s">
        <v>1082</v>
      </c>
      <c r="BS6" s="355" t="s">
        <v>82</v>
      </c>
      <c r="BT6" s="321" t="s">
        <v>82</v>
      </c>
      <c r="BU6" s="321" t="s">
        <v>82</v>
      </c>
      <c r="BV6" s="355" t="s">
        <v>1082</v>
      </c>
      <c r="BW6" s="355" t="s">
        <v>82</v>
      </c>
      <c r="BX6" s="321">
        <v>6193752606.25</v>
      </c>
      <c r="BY6" s="19" t="s">
        <v>98</v>
      </c>
      <c r="BZ6" s="19" t="s">
        <v>115</v>
      </c>
      <c r="CA6" s="4" t="s">
        <v>98</v>
      </c>
      <c r="CB6" s="4" t="s">
        <v>116</v>
      </c>
      <c r="CC6" s="4">
        <v>2976030</v>
      </c>
      <c r="CD6" s="4" t="s">
        <v>117</v>
      </c>
      <c r="CE6" s="348">
        <v>0</v>
      </c>
      <c r="CF6" s="348">
        <v>82</v>
      </c>
      <c r="CG6" s="348" t="s">
        <v>87</v>
      </c>
      <c r="CH6" s="348"/>
      <c r="CI6" s="348" t="s">
        <v>1201</v>
      </c>
      <c r="CJ6" s="348" t="s">
        <v>1202</v>
      </c>
      <c r="CK6" s="348" t="s">
        <v>87</v>
      </c>
      <c r="CL6" s="348" t="s">
        <v>87</v>
      </c>
      <c r="CM6" s="543" t="s">
        <v>1203</v>
      </c>
      <c r="CN6" s="543" t="s">
        <v>1204</v>
      </c>
      <c r="CO6" s="543" t="s">
        <v>87</v>
      </c>
      <c r="CP6" s="543" t="s">
        <v>87</v>
      </c>
      <c r="CQ6" s="348" t="s">
        <v>1205</v>
      </c>
      <c r="CR6" s="348" t="s">
        <v>1206</v>
      </c>
      <c r="CS6" s="348" t="s">
        <v>87</v>
      </c>
      <c r="CT6" s="348" t="s">
        <v>87</v>
      </c>
      <c r="CU6" s="348" t="s">
        <v>1207</v>
      </c>
      <c r="CV6" s="348" t="s">
        <v>1207</v>
      </c>
      <c r="CW6" s="348" t="s">
        <v>87</v>
      </c>
      <c r="CX6" s="348" t="s">
        <v>87</v>
      </c>
      <c r="CY6" s="348" t="s">
        <v>1208</v>
      </c>
    </row>
    <row r="7" spans="1:105" s="541" customFormat="1" ht="57" customHeight="1">
      <c r="A7" s="19">
        <v>90</v>
      </c>
      <c r="B7" s="1" t="s">
        <v>95</v>
      </c>
      <c r="C7" s="1" t="s">
        <v>1089</v>
      </c>
      <c r="D7" s="19" t="s">
        <v>3</v>
      </c>
      <c r="E7" s="536">
        <v>2.5000000000000001E-3</v>
      </c>
      <c r="F7" s="20" t="s">
        <v>124</v>
      </c>
      <c r="G7" s="20" t="s">
        <v>125</v>
      </c>
      <c r="H7" s="19" t="s">
        <v>1199</v>
      </c>
      <c r="I7" s="19" t="s">
        <v>1200</v>
      </c>
      <c r="J7" s="412" t="s">
        <v>77</v>
      </c>
      <c r="K7" s="412" t="s">
        <v>1081</v>
      </c>
      <c r="L7" s="19" t="s">
        <v>83</v>
      </c>
      <c r="M7" s="19" t="s">
        <v>84</v>
      </c>
      <c r="N7" s="412" t="s">
        <v>1083</v>
      </c>
      <c r="O7" s="412" t="s">
        <v>82</v>
      </c>
      <c r="P7" s="322">
        <v>1421</v>
      </c>
      <c r="Q7" s="19">
        <v>2019</v>
      </c>
      <c r="R7" s="555">
        <v>44044</v>
      </c>
      <c r="S7" s="555">
        <v>47848</v>
      </c>
      <c r="T7" s="322">
        <v>404.4</v>
      </c>
      <c r="U7" s="322">
        <v>541.19999999999993</v>
      </c>
      <c r="V7" s="322">
        <v>537.6</v>
      </c>
      <c r="W7" s="322">
        <v>528</v>
      </c>
      <c r="X7" s="322">
        <v>511.79999999999995</v>
      </c>
      <c r="Y7" s="322">
        <v>404.4</v>
      </c>
      <c r="Z7" s="322">
        <v>541.19999999999993</v>
      </c>
      <c r="AA7" s="322">
        <v>537.6</v>
      </c>
      <c r="AB7" s="322">
        <v>528</v>
      </c>
      <c r="AC7" s="322">
        <v>511.79999999999995</v>
      </c>
      <c r="AD7" s="322">
        <v>404</v>
      </c>
      <c r="AE7" s="322">
        <f>T7+U7+V7+W7+X7+Y7+Z7+AA7+AB7+AC7+AD7</f>
        <v>5450</v>
      </c>
      <c r="AF7" s="321">
        <f>+(AG7/674)*T7</f>
        <v>333439499.99999994</v>
      </c>
      <c r="AG7" s="321">
        <v>555732500</v>
      </c>
      <c r="AH7" s="322" t="s">
        <v>81</v>
      </c>
      <c r="AI7" s="322" t="s">
        <v>126</v>
      </c>
      <c r="AJ7" s="321">
        <f>+(AK7/902)*U7</f>
        <v>549640124.99999988</v>
      </c>
      <c r="AK7" s="321">
        <v>916066875</v>
      </c>
      <c r="AL7" s="355" t="s">
        <v>86</v>
      </c>
      <c r="AM7" s="322" t="s">
        <v>126</v>
      </c>
      <c r="AN7" s="321">
        <f>+(AO7/896)*V7</f>
        <v>549640125</v>
      </c>
      <c r="AO7" s="321">
        <v>916066875</v>
      </c>
      <c r="AP7" s="355" t="s">
        <v>86</v>
      </c>
      <c r="AQ7" s="322" t="s">
        <v>126</v>
      </c>
      <c r="AR7" s="321">
        <f>+(AS7/880)*W7</f>
        <v>513640125</v>
      </c>
      <c r="AS7" s="321">
        <v>856066875</v>
      </c>
      <c r="AT7" s="355" t="s">
        <v>86</v>
      </c>
      <c r="AU7" s="322" t="s">
        <v>126</v>
      </c>
      <c r="AV7" s="321">
        <f>+(AW7/853)*X7</f>
        <v>453640124.99999994</v>
      </c>
      <c r="AW7" s="321">
        <v>756066875</v>
      </c>
      <c r="AX7" s="355" t="s">
        <v>86</v>
      </c>
      <c r="AY7" s="322" t="s">
        <v>126</v>
      </c>
      <c r="AZ7" s="321">
        <v>0</v>
      </c>
      <c r="BA7" s="321" t="s">
        <v>82</v>
      </c>
      <c r="BB7" s="355" t="s">
        <v>1082</v>
      </c>
      <c r="BC7" s="355" t="s">
        <v>82</v>
      </c>
      <c r="BD7" s="321">
        <v>0</v>
      </c>
      <c r="BE7" s="321" t="s">
        <v>82</v>
      </c>
      <c r="BF7" s="355" t="s">
        <v>1082</v>
      </c>
      <c r="BG7" s="355" t="s">
        <v>82</v>
      </c>
      <c r="BH7" s="321">
        <v>0</v>
      </c>
      <c r="BI7" s="321" t="s">
        <v>82</v>
      </c>
      <c r="BJ7" s="355" t="s">
        <v>1082</v>
      </c>
      <c r="BK7" s="355" t="s">
        <v>82</v>
      </c>
      <c r="BL7" s="321">
        <v>0</v>
      </c>
      <c r="BM7" s="321" t="s">
        <v>82</v>
      </c>
      <c r="BN7" s="355" t="s">
        <v>1082</v>
      </c>
      <c r="BO7" s="355" t="s">
        <v>82</v>
      </c>
      <c r="BP7" s="321">
        <v>0</v>
      </c>
      <c r="BQ7" s="321" t="s">
        <v>82</v>
      </c>
      <c r="BR7" s="355" t="s">
        <v>1082</v>
      </c>
      <c r="BS7" s="355" t="s">
        <v>82</v>
      </c>
      <c r="BT7" s="321">
        <v>0</v>
      </c>
      <c r="BU7" s="321" t="s">
        <v>82</v>
      </c>
      <c r="BV7" s="355" t="s">
        <v>1082</v>
      </c>
      <c r="BW7" s="355" t="s">
        <v>82</v>
      </c>
      <c r="BX7" s="321">
        <v>2399999999.9999995</v>
      </c>
      <c r="BY7" s="19" t="s">
        <v>98</v>
      </c>
      <c r="BZ7" s="19" t="s">
        <v>115</v>
      </c>
      <c r="CA7" s="2" t="s">
        <v>127</v>
      </c>
      <c r="CB7" s="2" t="s">
        <v>128</v>
      </c>
      <c r="CC7" s="4">
        <v>2976030</v>
      </c>
      <c r="CD7" s="4" t="s">
        <v>129</v>
      </c>
      <c r="CE7" s="348">
        <v>102</v>
      </c>
      <c r="CF7" s="348">
        <v>59</v>
      </c>
      <c r="CG7" s="348" t="s">
        <v>87</v>
      </c>
      <c r="CH7" s="348" t="s">
        <v>87</v>
      </c>
      <c r="CI7" s="348" t="s">
        <v>1209</v>
      </c>
      <c r="CJ7" s="348" t="s">
        <v>1210</v>
      </c>
      <c r="CK7" s="348" t="s">
        <v>87</v>
      </c>
      <c r="CL7" s="348" t="s">
        <v>87</v>
      </c>
      <c r="CM7" s="543" t="s">
        <v>1211</v>
      </c>
      <c r="CN7" s="543" t="s">
        <v>1212</v>
      </c>
      <c r="CO7" s="348" t="s">
        <v>87</v>
      </c>
      <c r="CP7" s="348" t="s">
        <v>87</v>
      </c>
      <c r="CQ7" s="348" t="s">
        <v>1213</v>
      </c>
      <c r="CR7" s="348" t="s">
        <v>1214</v>
      </c>
      <c r="CS7" s="348" t="s">
        <v>87</v>
      </c>
      <c r="CT7" s="348" t="s">
        <v>87</v>
      </c>
      <c r="CU7" s="348" t="s">
        <v>1215</v>
      </c>
      <c r="CV7" s="348" t="s">
        <v>1215</v>
      </c>
      <c r="CW7" s="348" t="s">
        <v>87</v>
      </c>
      <c r="CX7" s="348" t="s">
        <v>87</v>
      </c>
      <c r="CY7" s="348" t="s">
        <v>1208</v>
      </c>
    </row>
    <row r="8" spans="1:105" s="541" customFormat="1" ht="57" customHeight="1">
      <c r="A8" s="19">
        <v>91</v>
      </c>
      <c r="B8" s="1" t="s">
        <v>95</v>
      </c>
      <c r="C8" s="1" t="s">
        <v>1089</v>
      </c>
      <c r="D8" s="19" t="s">
        <v>4</v>
      </c>
      <c r="E8" s="536">
        <v>5.0000000000000001E-3</v>
      </c>
      <c r="F8" s="20" t="s">
        <v>139</v>
      </c>
      <c r="G8" s="19" t="s">
        <v>140</v>
      </c>
      <c r="H8" s="19" t="s">
        <v>1199</v>
      </c>
      <c r="I8" s="19" t="s">
        <v>1200</v>
      </c>
      <c r="J8" s="412" t="s">
        <v>77</v>
      </c>
      <c r="K8" s="412" t="s">
        <v>1081</v>
      </c>
      <c r="L8" s="19" t="s">
        <v>83</v>
      </c>
      <c r="M8" s="19" t="s">
        <v>84</v>
      </c>
      <c r="N8" s="412" t="s">
        <v>1083</v>
      </c>
      <c r="O8" s="412" t="s">
        <v>82</v>
      </c>
      <c r="P8" s="20">
        <v>536</v>
      </c>
      <c r="Q8" s="19">
        <v>2019</v>
      </c>
      <c r="R8" s="555">
        <v>44044</v>
      </c>
      <c r="S8" s="560">
        <v>47848</v>
      </c>
      <c r="T8" s="19">
        <v>10</v>
      </c>
      <c r="U8" s="19">
        <v>250</v>
      </c>
      <c r="V8" s="19">
        <v>300</v>
      </c>
      <c r="W8" s="19">
        <v>300</v>
      </c>
      <c r="X8" s="19">
        <v>300</v>
      </c>
      <c r="Y8" s="19">
        <v>300</v>
      </c>
      <c r="Z8" s="19">
        <v>300</v>
      </c>
      <c r="AA8" s="19">
        <v>300</v>
      </c>
      <c r="AB8" s="19">
        <v>300</v>
      </c>
      <c r="AC8" s="19">
        <v>300</v>
      </c>
      <c r="AD8" s="19">
        <v>154</v>
      </c>
      <c r="AE8" s="322">
        <f>+SUM(T8:AD8)</f>
        <v>2814</v>
      </c>
      <c r="AF8" s="321">
        <f>410167*T8</f>
        <v>4101670</v>
      </c>
      <c r="AG8" s="321">
        <v>4101670</v>
      </c>
      <c r="AH8" s="322" t="s">
        <v>81</v>
      </c>
      <c r="AI8" s="322">
        <v>7773</v>
      </c>
      <c r="AJ8" s="321">
        <f>+U8*410167</f>
        <v>102541750</v>
      </c>
      <c r="AK8" s="321">
        <v>102541750</v>
      </c>
      <c r="AL8" s="322" t="s">
        <v>81</v>
      </c>
      <c r="AM8" s="322">
        <v>7773</v>
      </c>
      <c r="AN8" s="321">
        <f>+V8*410167</f>
        <v>123050100</v>
      </c>
      <c r="AO8" s="321">
        <v>123050100</v>
      </c>
      <c r="AP8" s="322" t="s">
        <v>81</v>
      </c>
      <c r="AQ8" s="322">
        <v>7773</v>
      </c>
      <c r="AR8" s="321">
        <f>+W8*410167</f>
        <v>123050100</v>
      </c>
      <c r="AS8" s="321">
        <v>123050100</v>
      </c>
      <c r="AT8" s="322" t="s">
        <v>81</v>
      </c>
      <c r="AU8" s="322">
        <v>7773</v>
      </c>
      <c r="AV8" s="321">
        <f>+X8*410167</f>
        <v>123050100</v>
      </c>
      <c r="AW8" s="321">
        <v>123050100</v>
      </c>
      <c r="AX8" s="322" t="s">
        <v>81</v>
      </c>
      <c r="AY8" s="322">
        <v>7773</v>
      </c>
      <c r="AZ8" s="321">
        <v>0</v>
      </c>
      <c r="BA8" s="321">
        <v>12</v>
      </c>
      <c r="BB8" s="355" t="s">
        <v>1097</v>
      </c>
      <c r="BC8" s="355" t="s">
        <v>82</v>
      </c>
      <c r="BD8" s="321">
        <f>+AZ8*1.03</f>
        <v>0</v>
      </c>
      <c r="BE8" s="321">
        <v>12</v>
      </c>
      <c r="BF8" s="355" t="s">
        <v>1097</v>
      </c>
      <c r="BG8" s="355" t="s">
        <v>82</v>
      </c>
      <c r="BH8" s="321">
        <v>0</v>
      </c>
      <c r="BI8" s="321">
        <v>12</v>
      </c>
      <c r="BJ8" s="355" t="s">
        <v>1097</v>
      </c>
      <c r="BK8" s="355" t="s">
        <v>82</v>
      </c>
      <c r="BL8" s="321">
        <v>0</v>
      </c>
      <c r="BM8" s="321">
        <v>12</v>
      </c>
      <c r="BN8" s="355" t="s">
        <v>1097</v>
      </c>
      <c r="BO8" s="355" t="s">
        <v>82</v>
      </c>
      <c r="BP8" s="321">
        <v>0</v>
      </c>
      <c r="BQ8" s="321">
        <v>12</v>
      </c>
      <c r="BR8" s="355" t="s">
        <v>1097</v>
      </c>
      <c r="BS8" s="355" t="s">
        <v>82</v>
      </c>
      <c r="BT8" s="321">
        <v>0</v>
      </c>
      <c r="BU8" s="321">
        <v>12</v>
      </c>
      <c r="BV8" s="355" t="s">
        <v>1097</v>
      </c>
      <c r="BW8" s="355" t="s">
        <v>82</v>
      </c>
      <c r="BX8" s="321">
        <v>475793720</v>
      </c>
      <c r="BY8" s="19" t="s">
        <v>98</v>
      </c>
      <c r="BZ8" s="19" t="s">
        <v>115</v>
      </c>
      <c r="CA8" s="4" t="s">
        <v>141</v>
      </c>
      <c r="CB8" s="4" t="s">
        <v>142</v>
      </c>
      <c r="CC8" s="4">
        <v>2976030</v>
      </c>
      <c r="CD8" s="4" t="s">
        <v>117</v>
      </c>
      <c r="CE8" s="348">
        <v>0</v>
      </c>
      <c r="CF8" s="348">
        <v>84</v>
      </c>
      <c r="CG8" s="348" t="s">
        <v>87</v>
      </c>
      <c r="CH8" s="348"/>
      <c r="CI8" s="348" t="s">
        <v>1216</v>
      </c>
      <c r="CJ8" s="348" t="s">
        <v>1217</v>
      </c>
      <c r="CK8" s="348" t="s">
        <v>87</v>
      </c>
      <c r="CL8" s="348"/>
      <c r="CM8" s="543" t="s">
        <v>1218</v>
      </c>
      <c r="CN8" s="543" t="s">
        <v>1219</v>
      </c>
      <c r="CO8" s="543" t="s">
        <v>87</v>
      </c>
      <c r="CP8" s="543" t="s">
        <v>87</v>
      </c>
      <c r="CQ8" s="348" t="s">
        <v>1220</v>
      </c>
      <c r="CR8" s="348" t="s">
        <v>1221</v>
      </c>
      <c r="CS8" s="348" t="s">
        <v>87</v>
      </c>
      <c r="CT8" s="348" t="s">
        <v>87</v>
      </c>
      <c r="CU8" s="348" t="s">
        <v>1222</v>
      </c>
      <c r="CV8" s="348" t="s">
        <v>1222</v>
      </c>
      <c r="CW8" s="348" t="s">
        <v>87</v>
      </c>
      <c r="CX8" s="348" t="s">
        <v>87</v>
      </c>
      <c r="CY8" s="348" t="s">
        <v>1208</v>
      </c>
    </row>
    <row r="9" spans="1:105" s="541" customFormat="1" ht="57" customHeight="1">
      <c r="A9" s="19">
        <v>92</v>
      </c>
      <c r="B9" s="1" t="s">
        <v>95</v>
      </c>
      <c r="C9" s="1" t="s">
        <v>1089</v>
      </c>
      <c r="D9" s="19" t="s">
        <v>5</v>
      </c>
      <c r="E9" s="536">
        <v>2.5000000000000001E-3</v>
      </c>
      <c r="F9" s="20" t="s">
        <v>149</v>
      </c>
      <c r="G9" s="20" t="s">
        <v>150</v>
      </c>
      <c r="H9" s="19" t="s">
        <v>1199</v>
      </c>
      <c r="I9" s="19" t="s">
        <v>1200</v>
      </c>
      <c r="J9" s="412" t="s">
        <v>77</v>
      </c>
      <c r="K9" s="412" t="s">
        <v>1081</v>
      </c>
      <c r="L9" s="19" t="s">
        <v>83</v>
      </c>
      <c r="M9" s="19" t="s">
        <v>84</v>
      </c>
      <c r="N9" s="412" t="s">
        <v>1083</v>
      </c>
      <c r="O9" s="412" t="s">
        <v>82</v>
      </c>
      <c r="P9" s="20">
        <v>758</v>
      </c>
      <c r="Q9" s="19">
        <v>2019</v>
      </c>
      <c r="R9" s="555">
        <v>44044</v>
      </c>
      <c r="S9" s="560">
        <v>47848</v>
      </c>
      <c r="T9" s="356">
        <f>1483*0.55</f>
        <v>815.65000000000009</v>
      </c>
      <c r="U9" s="356">
        <f>1858*0.55</f>
        <v>1021.9000000000001</v>
      </c>
      <c r="V9" s="356">
        <f>5001*0.55</f>
        <v>2750.55</v>
      </c>
      <c r="W9" s="356">
        <f>5001*0.55</f>
        <v>2750.55</v>
      </c>
      <c r="X9" s="356">
        <f>1483*0.55</f>
        <v>815.65000000000009</v>
      </c>
      <c r="Y9" s="356">
        <f t="shared" ref="Y9:AD9" si="0">X9*1.02</f>
        <v>831.96300000000008</v>
      </c>
      <c r="Z9" s="356">
        <f t="shared" si="0"/>
        <v>848.60226000000011</v>
      </c>
      <c r="AA9" s="356">
        <f t="shared" si="0"/>
        <v>865.57430520000014</v>
      </c>
      <c r="AB9" s="356">
        <f t="shared" si="0"/>
        <v>882.88579130400012</v>
      </c>
      <c r="AC9" s="356">
        <f t="shared" si="0"/>
        <v>900.54350713008012</v>
      </c>
      <c r="AD9" s="356">
        <f t="shared" si="0"/>
        <v>918.55437727268179</v>
      </c>
      <c r="AE9" s="322">
        <f>+SUM(T9:AD9)</f>
        <v>13402.423240906761</v>
      </c>
      <c r="AF9" s="321">
        <f>+((43183898263/14826)*T9)</f>
        <v>2375755201.5524049</v>
      </c>
      <c r="AG9" s="321">
        <v>2375755201.5524049</v>
      </c>
      <c r="AH9" s="322" t="s">
        <v>86</v>
      </c>
      <c r="AI9" s="322">
        <v>7772</v>
      </c>
      <c r="AJ9" s="321">
        <f>+((43183898263/14826)*U9)</f>
        <v>2976502470.9941792</v>
      </c>
      <c r="AK9" s="321">
        <v>2976502470.9941792</v>
      </c>
      <c r="AL9" s="322" t="s">
        <v>81</v>
      </c>
      <c r="AM9" s="322">
        <v>7772</v>
      </c>
      <c r="AN9" s="321">
        <f>+((43183898263/14826)*V9)</f>
        <v>8011565585.275506</v>
      </c>
      <c r="AO9" s="321">
        <v>8011565585.275506</v>
      </c>
      <c r="AP9" s="322" t="s">
        <v>81</v>
      </c>
      <c r="AQ9" s="322">
        <v>7772</v>
      </c>
      <c r="AR9" s="321">
        <f>+((43183898263/14826)*W9)</f>
        <v>8011565585.275506</v>
      </c>
      <c r="AS9" s="321">
        <v>8011565585.275506</v>
      </c>
      <c r="AT9" s="322" t="s">
        <v>81</v>
      </c>
      <c r="AU9" s="322">
        <v>7772</v>
      </c>
      <c r="AV9" s="321">
        <f>+((43183898263/14826)*X9)</f>
        <v>2375755201.5524049</v>
      </c>
      <c r="AW9" s="321">
        <v>2375755201.5524049</v>
      </c>
      <c r="AX9" s="322" t="s">
        <v>81</v>
      </c>
      <c r="AY9" s="322">
        <v>7772</v>
      </c>
      <c r="AZ9" s="321">
        <v>0</v>
      </c>
      <c r="BA9" s="321">
        <v>12</v>
      </c>
      <c r="BB9" s="355" t="s">
        <v>1097</v>
      </c>
      <c r="BC9" s="355" t="s">
        <v>82</v>
      </c>
      <c r="BD9" s="321">
        <v>0</v>
      </c>
      <c r="BE9" s="321">
        <v>12</v>
      </c>
      <c r="BF9" s="355" t="s">
        <v>1097</v>
      </c>
      <c r="BG9" s="355" t="s">
        <v>82</v>
      </c>
      <c r="BH9" s="321">
        <v>0</v>
      </c>
      <c r="BI9" s="321">
        <v>12</v>
      </c>
      <c r="BJ9" s="355" t="s">
        <v>1097</v>
      </c>
      <c r="BK9" s="355" t="s">
        <v>82</v>
      </c>
      <c r="BL9" s="321">
        <v>0</v>
      </c>
      <c r="BM9" s="321">
        <v>12</v>
      </c>
      <c r="BN9" s="355" t="s">
        <v>1097</v>
      </c>
      <c r="BO9" s="355" t="s">
        <v>82</v>
      </c>
      <c r="BP9" s="321">
        <v>0</v>
      </c>
      <c r="BQ9" s="321">
        <v>12</v>
      </c>
      <c r="BR9" s="355" t="s">
        <v>1097</v>
      </c>
      <c r="BS9" s="355" t="s">
        <v>82</v>
      </c>
      <c r="BT9" s="321">
        <v>0</v>
      </c>
      <c r="BU9" s="321">
        <v>12</v>
      </c>
      <c r="BV9" s="355" t="s">
        <v>1097</v>
      </c>
      <c r="BW9" s="355" t="s">
        <v>82</v>
      </c>
      <c r="BX9" s="321">
        <v>23751144044.650002</v>
      </c>
      <c r="BY9" s="19" t="s">
        <v>98</v>
      </c>
      <c r="BZ9" s="19" t="s">
        <v>115</v>
      </c>
      <c r="CA9" s="4" t="s">
        <v>141</v>
      </c>
      <c r="CB9" s="4" t="s">
        <v>142</v>
      </c>
      <c r="CC9" s="4">
        <v>2976030</v>
      </c>
      <c r="CD9" s="4" t="s">
        <v>117</v>
      </c>
      <c r="CE9" s="348">
        <v>79</v>
      </c>
      <c r="CF9" s="348">
        <v>222</v>
      </c>
      <c r="CG9" s="348" t="s">
        <v>87</v>
      </c>
      <c r="CH9" s="348" t="s">
        <v>87</v>
      </c>
      <c r="CI9" s="348" t="s">
        <v>1223</v>
      </c>
      <c r="CJ9" s="348" t="s">
        <v>1224</v>
      </c>
      <c r="CK9" s="348" t="s">
        <v>87</v>
      </c>
      <c r="CL9" s="348" t="s">
        <v>87</v>
      </c>
      <c r="CM9" s="543" t="s">
        <v>1225</v>
      </c>
      <c r="CN9" s="543" t="s">
        <v>1226</v>
      </c>
      <c r="CO9" s="543" t="s">
        <v>87</v>
      </c>
      <c r="CP9" s="543" t="s">
        <v>87</v>
      </c>
      <c r="CQ9" s="348" t="s">
        <v>1227</v>
      </c>
      <c r="CR9" s="348" t="s">
        <v>1228</v>
      </c>
      <c r="CS9" s="348" t="s">
        <v>87</v>
      </c>
      <c r="CT9" s="348" t="s">
        <v>87</v>
      </c>
      <c r="CU9" s="348" t="s">
        <v>1229</v>
      </c>
      <c r="CV9" s="348" t="s">
        <v>1229</v>
      </c>
      <c r="CW9" s="348" t="s">
        <v>87</v>
      </c>
      <c r="CX9" s="348" t="s">
        <v>87</v>
      </c>
      <c r="CY9" s="348" t="s">
        <v>1208</v>
      </c>
    </row>
    <row r="10" spans="1:105" s="541" customFormat="1" ht="57" customHeight="1">
      <c r="A10" s="19">
        <v>93</v>
      </c>
      <c r="B10" s="1" t="s">
        <v>95</v>
      </c>
      <c r="C10" s="1" t="s">
        <v>1089</v>
      </c>
      <c r="D10" s="19" t="s">
        <v>159</v>
      </c>
      <c r="E10" s="536">
        <v>2.5000000000000001E-3</v>
      </c>
      <c r="F10" s="20" t="s">
        <v>160</v>
      </c>
      <c r="G10" s="20" t="s">
        <v>161</v>
      </c>
      <c r="H10" s="19" t="s">
        <v>1175</v>
      </c>
      <c r="I10" s="20" t="s">
        <v>1179</v>
      </c>
      <c r="J10" s="412" t="s">
        <v>77</v>
      </c>
      <c r="K10" s="412" t="s">
        <v>1081</v>
      </c>
      <c r="L10" s="561" t="s">
        <v>83</v>
      </c>
      <c r="M10" s="561" t="s">
        <v>84</v>
      </c>
      <c r="N10" s="412" t="s">
        <v>1083</v>
      </c>
      <c r="O10" s="412" t="s">
        <v>82</v>
      </c>
      <c r="P10" s="19">
        <v>13</v>
      </c>
      <c r="Q10" s="19">
        <v>2019</v>
      </c>
      <c r="R10" s="555">
        <v>44044</v>
      </c>
      <c r="S10" s="560">
        <v>47848</v>
      </c>
      <c r="T10" s="412">
        <v>14</v>
      </c>
      <c r="U10" s="412">
        <v>14</v>
      </c>
      <c r="V10" s="412">
        <v>14</v>
      </c>
      <c r="W10" s="412">
        <v>14</v>
      </c>
      <c r="X10" s="412">
        <v>14</v>
      </c>
      <c r="Y10" s="412">
        <v>14</v>
      </c>
      <c r="Z10" s="412">
        <v>14</v>
      </c>
      <c r="AA10" s="412">
        <v>14</v>
      </c>
      <c r="AB10" s="412">
        <v>14</v>
      </c>
      <c r="AC10" s="412">
        <v>14</v>
      </c>
      <c r="AD10" s="412">
        <v>14</v>
      </c>
      <c r="AE10" s="412">
        <f>V10+W10+X10+Y10+Z10+AA10+AB10+AC10+AD10+U10+T10</f>
        <v>154</v>
      </c>
      <c r="AF10" s="321">
        <f>+(3400000*4)</f>
        <v>13600000</v>
      </c>
      <c r="AG10" s="321">
        <v>13600000</v>
      </c>
      <c r="AH10" s="322" t="s">
        <v>86</v>
      </c>
      <c r="AI10" s="322">
        <v>7548</v>
      </c>
      <c r="AJ10" s="321">
        <f>+AF10*1.05</f>
        <v>14280000</v>
      </c>
      <c r="AK10" s="321">
        <v>13600000</v>
      </c>
      <c r="AL10" s="322" t="s">
        <v>81</v>
      </c>
      <c r="AM10" s="322">
        <v>7548</v>
      </c>
      <c r="AN10" s="321">
        <f>+AJ10*1.05</f>
        <v>14994000</v>
      </c>
      <c r="AO10" s="321">
        <v>14994000</v>
      </c>
      <c r="AP10" s="322" t="s">
        <v>81</v>
      </c>
      <c r="AQ10" s="322">
        <v>7548</v>
      </c>
      <c r="AR10" s="321">
        <f>+AN10*1.05</f>
        <v>15743700</v>
      </c>
      <c r="AS10" s="321">
        <v>15743700</v>
      </c>
      <c r="AT10" s="322" t="s">
        <v>81</v>
      </c>
      <c r="AU10" s="322">
        <v>7548</v>
      </c>
      <c r="AV10" s="321">
        <f>+AR10*1.05</f>
        <v>16530885</v>
      </c>
      <c r="AW10" s="321">
        <v>16530885</v>
      </c>
      <c r="AX10" s="322" t="s">
        <v>81</v>
      </c>
      <c r="AY10" s="322">
        <v>7548</v>
      </c>
      <c r="AZ10" s="321">
        <v>0</v>
      </c>
      <c r="BA10" s="321">
        <v>0</v>
      </c>
      <c r="BB10" s="355" t="s">
        <v>1097</v>
      </c>
      <c r="BC10" s="355" t="s">
        <v>82</v>
      </c>
      <c r="BD10" s="321">
        <v>0</v>
      </c>
      <c r="BE10" s="321">
        <v>0</v>
      </c>
      <c r="BF10" s="355" t="s">
        <v>1097</v>
      </c>
      <c r="BG10" s="355" t="s">
        <v>82</v>
      </c>
      <c r="BH10" s="321">
        <v>0</v>
      </c>
      <c r="BI10" s="321">
        <v>0</v>
      </c>
      <c r="BJ10" s="355" t="s">
        <v>1097</v>
      </c>
      <c r="BK10" s="355" t="s">
        <v>82</v>
      </c>
      <c r="BL10" s="321">
        <v>0</v>
      </c>
      <c r="BM10" s="321">
        <v>0</v>
      </c>
      <c r="BN10" s="355" t="s">
        <v>1097</v>
      </c>
      <c r="BO10" s="355" t="s">
        <v>82</v>
      </c>
      <c r="BP10" s="321">
        <v>0</v>
      </c>
      <c r="BQ10" s="321">
        <v>0</v>
      </c>
      <c r="BR10" s="355" t="s">
        <v>1097</v>
      </c>
      <c r="BS10" s="355" t="s">
        <v>82</v>
      </c>
      <c r="BT10" s="321">
        <v>0</v>
      </c>
      <c r="BU10" s="321">
        <v>0</v>
      </c>
      <c r="BV10" s="355" t="s">
        <v>1097</v>
      </c>
      <c r="BW10" s="355" t="s">
        <v>82</v>
      </c>
      <c r="BX10" s="321">
        <v>75148585</v>
      </c>
      <c r="BY10" s="19" t="s">
        <v>98</v>
      </c>
      <c r="BZ10" s="19" t="s">
        <v>115</v>
      </c>
      <c r="CA10" s="4" t="s">
        <v>162</v>
      </c>
      <c r="CB10" s="4" t="s">
        <v>128</v>
      </c>
      <c r="CC10" s="4">
        <v>2976030</v>
      </c>
      <c r="CD10" s="4" t="s">
        <v>163</v>
      </c>
      <c r="CE10" s="348">
        <v>0</v>
      </c>
      <c r="CF10" s="348">
        <v>3</v>
      </c>
      <c r="CG10" s="348" t="s">
        <v>87</v>
      </c>
      <c r="CH10" s="348" t="s">
        <v>87</v>
      </c>
      <c r="CI10" s="348" t="s">
        <v>1230</v>
      </c>
      <c r="CJ10" s="348" t="s">
        <v>1231</v>
      </c>
      <c r="CK10" s="348" t="s">
        <v>87</v>
      </c>
      <c r="CL10" s="348" t="s">
        <v>87</v>
      </c>
      <c r="CM10" s="543" t="s">
        <v>1232</v>
      </c>
      <c r="CN10" s="543" t="s">
        <v>1233</v>
      </c>
      <c r="CO10" s="543" t="s">
        <v>87</v>
      </c>
      <c r="CP10" s="543" t="s">
        <v>87</v>
      </c>
      <c r="CQ10" s="348" t="s">
        <v>1220</v>
      </c>
      <c r="CR10" s="348" t="s">
        <v>1234</v>
      </c>
      <c r="CS10" s="348" t="s">
        <v>87</v>
      </c>
      <c r="CT10" s="348" t="s">
        <v>87</v>
      </c>
      <c r="CU10" s="348" t="s">
        <v>1235</v>
      </c>
      <c r="CV10" s="348" t="s">
        <v>1235</v>
      </c>
      <c r="CW10" s="348" t="s">
        <v>87</v>
      </c>
      <c r="CX10" s="348" t="s">
        <v>87</v>
      </c>
      <c r="CY10" s="348" t="s">
        <v>1208</v>
      </c>
    </row>
    <row r="11" spans="1:105" s="541" customFormat="1" ht="57" customHeight="1">
      <c r="A11" s="19">
        <v>94</v>
      </c>
      <c r="B11" s="1" t="s">
        <v>95</v>
      </c>
      <c r="C11" s="1" t="s">
        <v>1089</v>
      </c>
      <c r="D11" s="412" t="s">
        <v>7</v>
      </c>
      <c r="E11" s="536">
        <v>5.0000000000000001E-3</v>
      </c>
      <c r="F11" s="412" t="s">
        <v>171</v>
      </c>
      <c r="G11" s="412" t="s">
        <v>172</v>
      </c>
      <c r="H11" s="19" t="s">
        <v>1199</v>
      </c>
      <c r="I11" s="22" t="s">
        <v>1236</v>
      </c>
      <c r="J11" s="412" t="s">
        <v>91</v>
      </c>
      <c r="K11" s="412" t="s">
        <v>1083</v>
      </c>
      <c r="L11" s="22" t="s">
        <v>83</v>
      </c>
      <c r="M11" s="22" t="s">
        <v>85</v>
      </c>
      <c r="N11" s="412" t="s">
        <v>1083</v>
      </c>
      <c r="O11" s="412" t="s">
        <v>82</v>
      </c>
      <c r="P11" s="25" t="s">
        <v>79</v>
      </c>
      <c r="Q11" s="22" t="s">
        <v>79</v>
      </c>
      <c r="R11" s="319">
        <v>43983</v>
      </c>
      <c r="S11" s="221">
        <v>47848</v>
      </c>
      <c r="T11" s="22">
        <v>3</v>
      </c>
      <c r="U11" s="22">
        <v>6</v>
      </c>
      <c r="V11" s="22">
        <v>6</v>
      </c>
      <c r="W11" s="22">
        <v>6</v>
      </c>
      <c r="X11" s="22">
        <v>6</v>
      </c>
      <c r="Y11" s="22">
        <v>6</v>
      </c>
      <c r="Z11" s="22">
        <v>6</v>
      </c>
      <c r="AA11" s="22">
        <v>6</v>
      </c>
      <c r="AB11" s="22">
        <v>6</v>
      </c>
      <c r="AC11" s="22">
        <v>6</v>
      </c>
      <c r="AD11" s="22">
        <v>6</v>
      </c>
      <c r="AE11" s="22">
        <v>63</v>
      </c>
      <c r="AF11" s="321">
        <v>3713151</v>
      </c>
      <c r="AG11" s="321">
        <v>3713151</v>
      </c>
      <c r="AH11" s="411" t="s">
        <v>86</v>
      </c>
      <c r="AI11" s="538">
        <v>7863</v>
      </c>
      <c r="AJ11" s="321">
        <v>7649091.0600000005</v>
      </c>
      <c r="AK11" s="321">
        <v>7649091.0600000005</v>
      </c>
      <c r="AL11" s="411" t="s">
        <v>86</v>
      </c>
      <c r="AM11" s="538">
        <v>7863</v>
      </c>
      <c r="AN11" s="321">
        <v>7878563.7918000007</v>
      </c>
      <c r="AO11" s="321">
        <v>7878563.7918000007</v>
      </c>
      <c r="AP11" s="411" t="s">
        <v>86</v>
      </c>
      <c r="AQ11" s="538">
        <v>7863</v>
      </c>
      <c r="AR11" s="321">
        <v>8114920.705554001</v>
      </c>
      <c r="AS11" s="321">
        <v>8114920.705554001</v>
      </c>
      <c r="AT11" s="411" t="s">
        <v>1085</v>
      </c>
      <c r="AU11" s="538">
        <v>7863</v>
      </c>
      <c r="AV11" s="321">
        <v>8358368.3267206214</v>
      </c>
      <c r="AW11" s="321">
        <v>8358368.3267206214</v>
      </c>
      <c r="AX11" s="411" t="s">
        <v>1085</v>
      </c>
      <c r="AY11" s="538">
        <v>7863</v>
      </c>
      <c r="AZ11" s="321">
        <v>8609119.3765222393</v>
      </c>
      <c r="BA11" s="321">
        <v>0</v>
      </c>
      <c r="BB11" s="411" t="s">
        <v>1107</v>
      </c>
      <c r="BC11" s="538" t="s">
        <v>1087</v>
      </c>
      <c r="BD11" s="321">
        <v>8867392.9578179065</v>
      </c>
      <c r="BE11" s="321" t="s">
        <v>80</v>
      </c>
      <c r="BF11" s="411" t="s">
        <v>86</v>
      </c>
      <c r="BG11" s="538" t="s">
        <v>1087</v>
      </c>
      <c r="BH11" s="321">
        <v>9133414.7465524431</v>
      </c>
      <c r="BI11" s="321" t="s">
        <v>80</v>
      </c>
      <c r="BJ11" s="411" t="s">
        <v>86</v>
      </c>
      <c r="BK11" s="411" t="s">
        <v>1107</v>
      </c>
      <c r="BL11" s="321">
        <v>9407417.1889490169</v>
      </c>
      <c r="BM11" s="321" t="s">
        <v>80</v>
      </c>
      <c r="BN11" s="411" t="s">
        <v>86</v>
      </c>
      <c r="BO11" s="411" t="s">
        <v>1107</v>
      </c>
      <c r="BP11" s="321">
        <v>9689639.7046174873</v>
      </c>
      <c r="BQ11" s="321" t="s">
        <v>80</v>
      </c>
      <c r="BR11" s="411" t="s">
        <v>86</v>
      </c>
      <c r="BS11" s="411" t="s">
        <v>1107</v>
      </c>
      <c r="BT11" s="321">
        <f>(BP11*5%)+BP11</f>
        <v>10174121.689848362</v>
      </c>
      <c r="BU11" s="321" t="s">
        <v>80</v>
      </c>
      <c r="BV11" s="562" t="s">
        <v>86</v>
      </c>
      <c r="BW11" s="22" t="s">
        <v>1108</v>
      </c>
      <c r="BX11" s="321">
        <v>91595200.548382089</v>
      </c>
      <c r="BY11" s="412" t="s">
        <v>98</v>
      </c>
      <c r="BZ11" s="412" t="s">
        <v>173</v>
      </c>
      <c r="CA11" s="1" t="s">
        <v>174</v>
      </c>
      <c r="CB11" s="1" t="s">
        <v>175</v>
      </c>
      <c r="CC11" s="1" t="s">
        <v>176</v>
      </c>
      <c r="CD11" s="563" t="s">
        <v>177</v>
      </c>
      <c r="CE11" s="348" t="s">
        <v>87</v>
      </c>
      <c r="CF11" s="348" t="s">
        <v>87</v>
      </c>
      <c r="CG11" s="348" t="s">
        <v>87</v>
      </c>
      <c r="CH11" s="348" t="s">
        <v>87</v>
      </c>
      <c r="CI11" s="348" t="s">
        <v>1237</v>
      </c>
      <c r="CJ11" s="348" t="s">
        <v>1238</v>
      </c>
      <c r="CK11" s="348" t="s">
        <v>87</v>
      </c>
      <c r="CL11" s="348" t="s">
        <v>87</v>
      </c>
      <c r="CM11" s="348" t="s">
        <v>1239</v>
      </c>
      <c r="CN11" s="348" t="s">
        <v>1240</v>
      </c>
      <c r="CO11" s="543" t="s">
        <v>87</v>
      </c>
      <c r="CP11" s="348" t="s">
        <v>87</v>
      </c>
      <c r="CQ11" s="348">
        <v>2</v>
      </c>
      <c r="CR11" s="348">
        <v>2</v>
      </c>
      <c r="CS11" s="348" t="s">
        <v>87</v>
      </c>
      <c r="CT11" s="348" t="s">
        <v>87</v>
      </c>
      <c r="CU11" s="348" t="s">
        <v>1241</v>
      </c>
      <c r="CV11" s="348" t="s">
        <v>1242</v>
      </c>
      <c r="CW11" s="348" t="s">
        <v>87</v>
      </c>
      <c r="CX11" s="348" t="s">
        <v>87</v>
      </c>
      <c r="CY11" s="348" t="s">
        <v>87</v>
      </c>
    </row>
    <row r="12" spans="1:105" s="541" customFormat="1" ht="57" customHeight="1">
      <c r="A12" s="19">
        <v>95</v>
      </c>
      <c r="B12" s="1" t="s">
        <v>95</v>
      </c>
      <c r="C12" s="1" t="s">
        <v>1089</v>
      </c>
      <c r="D12" s="22" t="s">
        <v>8</v>
      </c>
      <c r="E12" s="536">
        <v>5.0000000000000001E-3</v>
      </c>
      <c r="F12" s="22" t="s">
        <v>187</v>
      </c>
      <c r="G12" s="22" t="s">
        <v>188</v>
      </c>
      <c r="H12" s="19" t="s">
        <v>1199</v>
      </c>
      <c r="I12" s="22" t="s">
        <v>1236</v>
      </c>
      <c r="J12" s="412" t="s">
        <v>91</v>
      </c>
      <c r="K12" s="412" t="s">
        <v>1083</v>
      </c>
      <c r="L12" s="22" t="s">
        <v>83</v>
      </c>
      <c r="M12" s="22" t="s">
        <v>85</v>
      </c>
      <c r="N12" s="412" t="s">
        <v>1161</v>
      </c>
      <c r="O12" s="22">
        <v>122</v>
      </c>
      <c r="P12" s="25" t="s">
        <v>79</v>
      </c>
      <c r="Q12" s="22" t="s">
        <v>79</v>
      </c>
      <c r="R12" s="221">
        <v>43983</v>
      </c>
      <c r="S12" s="221">
        <v>47848</v>
      </c>
      <c r="T12" s="356">
        <v>461</v>
      </c>
      <c r="U12" s="356">
        <v>23638</v>
      </c>
      <c r="V12" s="356">
        <v>21333</v>
      </c>
      <c r="W12" s="356">
        <v>13480</v>
      </c>
      <c r="X12" s="356">
        <v>11088</v>
      </c>
      <c r="Y12" s="19">
        <v>15000</v>
      </c>
      <c r="Z12" s="19">
        <v>15000</v>
      </c>
      <c r="AA12" s="19">
        <v>15000</v>
      </c>
      <c r="AB12" s="19">
        <v>7500</v>
      </c>
      <c r="AC12" s="19">
        <v>15000</v>
      </c>
      <c r="AD12" s="19">
        <v>15000</v>
      </c>
      <c r="AE12" s="356">
        <f>+SUM(T12:AD12)</f>
        <v>152500</v>
      </c>
      <c r="AF12" s="321">
        <f>397184.62*T12</f>
        <v>183102109.81999999</v>
      </c>
      <c r="AG12" s="321">
        <v>183102109.81999999</v>
      </c>
      <c r="AH12" s="564" t="s">
        <v>86</v>
      </c>
      <c r="AI12" s="565" t="s">
        <v>189</v>
      </c>
      <c r="AJ12" s="321">
        <f>397184.62*U12</f>
        <v>9388650047.5599995</v>
      </c>
      <c r="AK12" s="321">
        <v>9388650047.5599995</v>
      </c>
      <c r="AL12" s="564" t="s">
        <v>86</v>
      </c>
      <c r="AM12" s="565" t="s">
        <v>189</v>
      </c>
      <c r="AN12" s="321">
        <f>397184.62*V12</f>
        <v>8473139498.46</v>
      </c>
      <c r="AO12" s="321">
        <v>8473139498.46</v>
      </c>
      <c r="AP12" s="564" t="s">
        <v>86</v>
      </c>
      <c r="AQ12" s="565" t="s">
        <v>189</v>
      </c>
      <c r="AR12" s="321">
        <f>397184.62*W12</f>
        <v>5354048677.6000004</v>
      </c>
      <c r="AS12" s="321">
        <v>5354048677.6000004</v>
      </c>
      <c r="AT12" s="564" t="s">
        <v>86</v>
      </c>
      <c r="AU12" s="565" t="s">
        <v>189</v>
      </c>
      <c r="AV12" s="321">
        <f>397184.62*X12</f>
        <v>4403983066.5600004</v>
      </c>
      <c r="AW12" s="321">
        <v>4403983066.5600004</v>
      </c>
      <c r="AX12" s="564" t="s">
        <v>86</v>
      </c>
      <c r="AY12" s="565" t="s">
        <v>189</v>
      </c>
      <c r="AZ12" s="321">
        <f>397184.62*Y12</f>
        <v>5957769300</v>
      </c>
      <c r="BA12" s="321">
        <v>0</v>
      </c>
      <c r="BB12" s="564" t="s">
        <v>86</v>
      </c>
      <c r="BC12" s="562" t="s">
        <v>1087</v>
      </c>
      <c r="BD12" s="321">
        <f>397184.62*Z12</f>
        <v>5957769300</v>
      </c>
      <c r="BE12" s="321">
        <v>0</v>
      </c>
      <c r="BF12" s="564" t="s">
        <v>86</v>
      </c>
      <c r="BG12" s="562" t="s">
        <v>1087</v>
      </c>
      <c r="BH12" s="321">
        <f>397184.62*AA12</f>
        <v>5957769300</v>
      </c>
      <c r="BI12" s="321">
        <v>0</v>
      </c>
      <c r="BJ12" s="564" t="s">
        <v>86</v>
      </c>
      <c r="BK12" s="562" t="s">
        <v>1087</v>
      </c>
      <c r="BL12" s="321">
        <f>397184.62*AB12</f>
        <v>2978884650</v>
      </c>
      <c r="BM12" s="321">
        <v>0</v>
      </c>
      <c r="BN12" s="564" t="s">
        <v>86</v>
      </c>
      <c r="BO12" s="562" t="s">
        <v>1087</v>
      </c>
      <c r="BP12" s="321">
        <f>397184.62*AC12</f>
        <v>5957769300</v>
      </c>
      <c r="BQ12" s="321">
        <v>0</v>
      </c>
      <c r="BR12" s="564" t="s">
        <v>86</v>
      </c>
      <c r="BS12" s="562" t="s">
        <v>1087</v>
      </c>
      <c r="BT12" s="321">
        <f>397184.62*AD12</f>
        <v>5957769300</v>
      </c>
      <c r="BU12" s="321">
        <v>0</v>
      </c>
      <c r="BV12" s="564" t="s">
        <v>86</v>
      </c>
      <c r="BW12" s="562" t="s">
        <v>1087</v>
      </c>
      <c r="BX12" s="321">
        <v>60570654550</v>
      </c>
      <c r="BY12" s="412" t="s">
        <v>98</v>
      </c>
      <c r="BZ12" s="412" t="s">
        <v>173</v>
      </c>
      <c r="CA12" s="4" t="s">
        <v>190</v>
      </c>
      <c r="CB12" s="4" t="s">
        <v>191</v>
      </c>
      <c r="CC12" s="4">
        <v>3106167424</v>
      </c>
      <c r="CD12" s="566" t="s">
        <v>192</v>
      </c>
      <c r="CE12" s="348" t="s">
        <v>87</v>
      </c>
      <c r="CF12" s="348" t="s">
        <v>87</v>
      </c>
      <c r="CG12" s="348" t="s">
        <v>87</v>
      </c>
      <c r="CH12" s="348" t="s">
        <v>87</v>
      </c>
      <c r="CI12" s="348" t="s">
        <v>1243</v>
      </c>
      <c r="CJ12" s="348" t="s">
        <v>1244</v>
      </c>
      <c r="CK12" s="348" t="s">
        <v>87</v>
      </c>
      <c r="CL12" s="348" t="s">
        <v>87</v>
      </c>
      <c r="CM12" s="348" t="s">
        <v>1245</v>
      </c>
      <c r="CN12" s="348" t="s">
        <v>1246</v>
      </c>
      <c r="CO12" s="543" t="s">
        <v>87</v>
      </c>
      <c r="CP12" s="348" t="s">
        <v>87</v>
      </c>
      <c r="CQ12" s="348">
        <v>754</v>
      </c>
      <c r="CR12" s="348">
        <v>2125</v>
      </c>
      <c r="CS12" s="348" t="s">
        <v>87</v>
      </c>
      <c r="CT12" s="348" t="s">
        <v>87</v>
      </c>
      <c r="CU12" s="348" t="s">
        <v>1247</v>
      </c>
      <c r="CV12" s="348" t="s">
        <v>1248</v>
      </c>
      <c r="CW12" s="348" t="s">
        <v>87</v>
      </c>
      <c r="CX12" s="348" t="s">
        <v>87</v>
      </c>
      <c r="CY12" s="348" t="s">
        <v>87</v>
      </c>
    </row>
    <row r="13" spans="1:105" s="541" customFormat="1" ht="57" customHeight="1">
      <c r="A13" s="19">
        <v>96</v>
      </c>
      <c r="B13" s="1" t="s">
        <v>95</v>
      </c>
      <c r="C13" s="1" t="s">
        <v>1089</v>
      </c>
      <c r="D13" s="22" t="s">
        <v>9</v>
      </c>
      <c r="E13" s="536">
        <v>5.0000000000000001E-3</v>
      </c>
      <c r="F13" s="22" t="s">
        <v>203</v>
      </c>
      <c r="G13" s="22" t="s">
        <v>204</v>
      </c>
      <c r="H13" s="20" t="s">
        <v>1199</v>
      </c>
      <c r="I13" s="20" t="s">
        <v>1249</v>
      </c>
      <c r="J13" s="412" t="s">
        <v>91</v>
      </c>
      <c r="K13" s="412" t="s">
        <v>1083</v>
      </c>
      <c r="L13" s="20" t="s">
        <v>83</v>
      </c>
      <c r="M13" s="20" t="s">
        <v>85</v>
      </c>
      <c r="N13" s="412" t="s">
        <v>1161</v>
      </c>
      <c r="O13" s="22">
        <v>117</v>
      </c>
      <c r="P13" s="22" t="s">
        <v>79</v>
      </c>
      <c r="Q13" s="20" t="s">
        <v>79</v>
      </c>
      <c r="R13" s="221">
        <v>43983</v>
      </c>
      <c r="S13" s="221">
        <v>47848</v>
      </c>
      <c r="T13" s="19">
        <v>275</v>
      </c>
      <c r="U13" s="19">
        <v>2783</v>
      </c>
      <c r="V13" s="19">
        <v>2619</v>
      </c>
      <c r="W13" s="19">
        <v>1719</v>
      </c>
      <c r="X13" s="19">
        <v>1352</v>
      </c>
      <c r="Y13" s="19">
        <v>2300</v>
      </c>
      <c r="Z13" s="19">
        <v>2300</v>
      </c>
      <c r="AA13" s="19">
        <v>2300</v>
      </c>
      <c r="AB13" s="19">
        <v>1150</v>
      </c>
      <c r="AC13" s="19">
        <v>2300</v>
      </c>
      <c r="AD13" s="19">
        <v>2300</v>
      </c>
      <c r="AE13" s="356">
        <f>+SUM(T13:AD13)</f>
        <v>21398</v>
      </c>
      <c r="AF13" s="321">
        <v>27169645</v>
      </c>
      <c r="AG13" s="321">
        <v>27169645</v>
      </c>
      <c r="AH13" s="564" t="s">
        <v>86</v>
      </c>
      <c r="AI13" s="565" t="s">
        <v>205</v>
      </c>
      <c r="AJ13" s="321">
        <v>275034491</v>
      </c>
      <c r="AK13" s="321">
        <v>275034491</v>
      </c>
      <c r="AL13" s="564" t="s">
        <v>86</v>
      </c>
      <c r="AM13" s="565" t="s">
        <v>205</v>
      </c>
      <c r="AN13" s="321">
        <v>258855992</v>
      </c>
      <c r="AO13" s="321">
        <v>258855992</v>
      </c>
      <c r="AP13" s="564" t="s">
        <v>86</v>
      </c>
      <c r="AQ13" s="565" t="s">
        <v>205</v>
      </c>
      <c r="AR13" s="321">
        <v>169874245</v>
      </c>
      <c r="AS13" s="321">
        <v>169874245</v>
      </c>
      <c r="AT13" s="564" t="s">
        <v>86</v>
      </c>
      <c r="AU13" s="565" t="s">
        <v>205</v>
      </c>
      <c r="AV13" s="321">
        <v>133585096</v>
      </c>
      <c r="AW13" s="321">
        <v>133585096</v>
      </c>
      <c r="AX13" s="564" t="s">
        <v>86</v>
      </c>
      <c r="AY13" s="19">
        <v>7874</v>
      </c>
      <c r="AZ13" s="321">
        <f>98800*Y13</f>
        <v>227240000</v>
      </c>
      <c r="BA13" s="567">
        <v>0</v>
      </c>
      <c r="BB13" s="564" t="s">
        <v>86</v>
      </c>
      <c r="BC13" s="562" t="s">
        <v>1087</v>
      </c>
      <c r="BD13" s="321">
        <f>98800*Z13</f>
        <v>227240000</v>
      </c>
      <c r="BE13" s="567">
        <v>0</v>
      </c>
      <c r="BF13" s="564" t="s">
        <v>86</v>
      </c>
      <c r="BG13" s="562" t="s">
        <v>1087</v>
      </c>
      <c r="BH13" s="321">
        <f>98800*AA13</f>
        <v>227240000</v>
      </c>
      <c r="BI13" s="567">
        <v>0</v>
      </c>
      <c r="BJ13" s="564" t="s">
        <v>86</v>
      </c>
      <c r="BK13" s="562" t="s">
        <v>1087</v>
      </c>
      <c r="BL13" s="321">
        <f>98800*AB13</f>
        <v>113620000</v>
      </c>
      <c r="BM13" s="321">
        <v>0</v>
      </c>
      <c r="BN13" s="564" t="s">
        <v>86</v>
      </c>
      <c r="BO13" s="562" t="s">
        <v>1087</v>
      </c>
      <c r="BP13" s="321">
        <f>98800*AC13</f>
        <v>227240000</v>
      </c>
      <c r="BQ13" s="567">
        <v>0</v>
      </c>
      <c r="BR13" s="564" t="s">
        <v>86</v>
      </c>
      <c r="BS13" s="562" t="s">
        <v>1087</v>
      </c>
      <c r="BT13" s="321">
        <f>98800*AD13</f>
        <v>227240000</v>
      </c>
      <c r="BU13" s="567">
        <v>0</v>
      </c>
      <c r="BV13" s="564" t="s">
        <v>86</v>
      </c>
      <c r="BW13" s="562" t="s">
        <v>1087</v>
      </c>
      <c r="BX13" s="321">
        <v>2114339469</v>
      </c>
      <c r="BY13" s="412" t="s">
        <v>98</v>
      </c>
      <c r="BZ13" s="412" t="s">
        <v>173</v>
      </c>
      <c r="CA13" s="4" t="s">
        <v>206</v>
      </c>
      <c r="CB13" s="4" t="s">
        <v>207</v>
      </c>
      <c r="CC13" s="4">
        <v>3203553324</v>
      </c>
      <c r="CD13" s="566" t="s">
        <v>208</v>
      </c>
      <c r="CE13" s="348" t="s">
        <v>87</v>
      </c>
      <c r="CF13" s="348" t="s">
        <v>87</v>
      </c>
      <c r="CG13" s="348" t="s">
        <v>87</v>
      </c>
      <c r="CH13" s="348" t="s">
        <v>87</v>
      </c>
      <c r="CI13" s="348" t="s">
        <v>1250</v>
      </c>
      <c r="CJ13" s="348" t="s">
        <v>1251</v>
      </c>
      <c r="CK13" s="348" t="s">
        <v>87</v>
      </c>
      <c r="CL13" s="348"/>
      <c r="CM13" s="348" t="s">
        <v>1252</v>
      </c>
      <c r="CN13" s="348" t="s">
        <v>1253</v>
      </c>
      <c r="CO13" s="543" t="s">
        <v>87</v>
      </c>
      <c r="CP13" s="348" t="s">
        <v>87</v>
      </c>
      <c r="CQ13" s="348">
        <v>0</v>
      </c>
      <c r="CR13" s="348">
        <v>46</v>
      </c>
      <c r="CS13" s="348" t="s">
        <v>87</v>
      </c>
      <c r="CT13" s="348" t="s">
        <v>87</v>
      </c>
      <c r="CU13" s="348" t="s">
        <v>1254</v>
      </c>
      <c r="CV13" s="348" t="s">
        <v>1255</v>
      </c>
      <c r="CW13" s="348" t="s">
        <v>87</v>
      </c>
      <c r="CX13" s="348" t="s">
        <v>87</v>
      </c>
      <c r="CY13" s="348" t="s">
        <v>87</v>
      </c>
    </row>
    <row r="14" spans="1:105" s="541" customFormat="1" ht="57" customHeight="1">
      <c r="A14" s="19">
        <v>97</v>
      </c>
      <c r="B14" s="1" t="s">
        <v>95</v>
      </c>
      <c r="C14" s="1" t="s">
        <v>1089</v>
      </c>
      <c r="D14" s="22" t="s">
        <v>10</v>
      </c>
      <c r="E14" s="536">
        <v>5.0000000000000001E-3</v>
      </c>
      <c r="F14" s="22" t="s">
        <v>218</v>
      </c>
      <c r="G14" s="22" t="s">
        <v>219</v>
      </c>
      <c r="H14" s="20" t="s">
        <v>1199</v>
      </c>
      <c r="I14" s="20" t="s">
        <v>1249</v>
      </c>
      <c r="J14" s="412" t="s">
        <v>91</v>
      </c>
      <c r="K14" s="412" t="s">
        <v>1083</v>
      </c>
      <c r="L14" s="22" t="s">
        <v>83</v>
      </c>
      <c r="M14" s="22" t="s">
        <v>85</v>
      </c>
      <c r="N14" s="412" t="s">
        <v>1161</v>
      </c>
      <c r="O14" s="22">
        <v>118</v>
      </c>
      <c r="P14" s="22" t="s">
        <v>79</v>
      </c>
      <c r="Q14" s="22" t="s">
        <v>79</v>
      </c>
      <c r="R14" s="221">
        <v>43983</v>
      </c>
      <c r="S14" s="221">
        <v>47848</v>
      </c>
      <c r="T14" s="19">
        <v>436</v>
      </c>
      <c r="U14" s="19">
        <v>4894</v>
      </c>
      <c r="V14" s="19">
        <v>4595</v>
      </c>
      <c r="W14" s="19">
        <v>2999</v>
      </c>
      <c r="X14" s="19">
        <v>1856</v>
      </c>
      <c r="Y14" s="19">
        <v>4000</v>
      </c>
      <c r="Z14" s="19">
        <v>4000</v>
      </c>
      <c r="AA14" s="19">
        <v>4000</v>
      </c>
      <c r="AB14" s="19">
        <v>2000</v>
      </c>
      <c r="AC14" s="19">
        <v>4000</v>
      </c>
      <c r="AD14" s="19">
        <v>4000</v>
      </c>
      <c r="AE14" s="356">
        <f>+SUM(T14:AD14)</f>
        <v>36780</v>
      </c>
      <c r="AF14" s="321">
        <v>358152849</v>
      </c>
      <c r="AG14" s="321">
        <v>358152849</v>
      </c>
      <c r="AH14" s="564" t="s">
        <v>86</v>
      </c>
      <c r="AI14" s="565" t="s">
        <v>205</v>
      </c>
      <c r="AJ14" s="321">
        <v>3958228031</v>
      </c>
      <c r="AK14" s="321">
        <v>3958228031</v>
      </c>
      <c r="AL14" s="564" t="s">
        <v>86</v>
      </c>
      <c r="AM14" s="565" t="s">
        <v>205</v>
      </c>
      <c r="AN14" s="321">
        <v>3725391088</v>
      </c>
      <c r="AO14" s="321">
        <v>3725391088</v>
      </c>
      <c r="AP14" s="564" t="s">
        <v>86</v>
      </c>
      <c r="AQ14" s="565" t="s">
        <v>205</v>
      </c>
      <c r="AR14" s="321">
        <v>2444787902</v>
      </c>
      <c r="AS14" s="321">
        <v>2444787902</v>
      </c>
      <c r="AT14" s="564" t="s">
        <v>86</v>
      </c>
      <c r="AU14" s="565" t="s">
        <v>205</v>
      </c>
      <c r="AV14" s="321">
        <v>1513440130</v>
      </c>
      <c r="AW14" s="321">
        <v>1513440130</v>
      </c>
      <c r="AX14" s="564" t="s">
        <v>86</v>
      </c>
      <c r="AY14" s="19">
        <v>7874</v>
      </c>
      <c r="AZ14" s="321">
        <f>810000*Y14</f>
        <v>3240000000</v>
      </c>
      <c r="BA14" s="321">
        <v>0</v>
      </c>
      <c r="BB14" s="564" t="s">
        <v>86</v>
      </c>
      <c r="BC14" s="562" t="s">
        <v>1087</v>
      </c>
      <c r="BD14" s="321">
        <f>810000*Z14</f>
        <v>3240000000</v>
      </c>
      <c r="BE14" s="321">
        <v>0</v>
      </c>
      <c r="BF14" s="564" t="s">
        <v>86</v>
      </c>
      <c r="BG14" s="562" t="s">
        <v>1087</v>
      </c>
      <c r="BH14" s="321">
        <f>810000*AA14</f>
        <v>3240000000</v>
      </c>
      <c r="BI14" s="321">
        <v>0</v>
      </c>
      <c r="BJ14" s="564" t="s">
        <v>86</v>
      </c>
      <c r="BK14" s="562" t="s">
        <v>1087</v>
      </c>
      <c r="BL14" s="321">
        <f>810000*AB14</f>
        <v>1620000000</v>
      </c>
      <c r="BM14" s="321">
        <v>0</v>
      </c>
      <c r="BN14" s="564" t="s">
        <v>86</v>
      </c>
      <c r="BO14" s="562" t="s">
        <v>1087</v>
      </c>
      <c r="BP14" s="321">
        <f>810000*AC14</f>
        <v>3240000000</v>
      </c>
      <c r="BQ14" s="321">
        <v>0</v>
      </c>
      <c r="BR14" s="564" t="s">
        <v>86</v>
      </c>
      <c r="BS14" s="562" t="s">
        <v>1087</v>
      </c>
      <c r="BT14" s="321">
        <f>810000*AD14</f>
        <v>3240000000</v>
      </c>
      <c r="BU14" s="321">
        <v>0</v>
      </c>
      <c r="BV14" s="564" t="s">
        <v>86</v>
      </c>
      <c r="BW14" s="562" t="s">
        <v>1087</v>
      </c>
      <c r="BX14" s="321">
        <v>29820000000</v>
      </c>
      <c r="BY14" s="412" t="s">
        <v>98</v>
      </c>
      <c r="BZ14" s="412" t="s">
        <v>173</v>
      </c>
      <c r="CA14" s="4" t="s">
        <v>206</v>
      </c>
      <c r="CB14" s="4" t="s">
        <v>207</v>
      </c>
      <c r="CC14" s="4">
        <v>3203553324</v>
      </c>
      <c r="CD14" s="566" t="s">
        <v>208</v>
      </c>
      <c r="CE14" s="348" t="s">
        <v>87</v>
      </c>
      <c r="CF14" s="348" t="s">
        <v>87</v>
      </c>
      <c r="CG14" s="348" t="s">
        <v>87</v>
      </c>
      <c r="CH14" s="348" t="s">
        <v>87</v>
      </c>
      <c r="CI14" s="348" t="s">
        <v>1256</v>
      </c>
      <c r="CJ14" s="348" t="s">
        <v>1257</v>
      </c>
      <c r="CK14" s="348" t="s">
        <v>87</v>
      </c>
      <c r="CL14" s="348">
        <f>181+14+72</f>
        <v>267</v>
      </c>
      <c r="CM14" s="348" t="s">
        <v>1258</v>
      </c>
      <c r="CN14" s="348" t="s">
        <v>1259</v>
      </c>
      <c r="CO14" s="543" t="s">
        <v>87</v>
      </c>
      <c r="CP14" s="348" t="s">
        <v>87</v>
      </c>
      <c r="CQ14" s="348">
        <v>0</v>
      </c>
      <c r="CR14" s="348" t="s">
        <v>1260</v>
      </c>
      <c r="CS14" s="348" t="s">
        <v>87</v>
      </c>
      <c r="CT14" s="348" t="s">
        <v>87</v>
      </c>
      <c r="CU14" s="348" t="s">
        <v>1261</v>
      </c>
      <c r="CV14" s="348" t="s">
        <v>1262</v>
      </c>
      <c r="CW14" s="348" t="s">
        <v>87</v>
      </c>
      <c r="CX14" s="348" t="s">
        <v>87</v>
      </c>
      <c r="CY14" s="348" t="s">
        <v>87</v>
      </c>
    </row>
    <row r="15" spans="1:105" s="541" customFormat="1" ht="57" customHeight="1">
      <c r="A15" s="19">
        <v>98</v>
      </c>
      <c r="B15" s="1" t="s">
        <v>95</v>
      </c>
      <c r="C15" s="1" t="s">
        <v>1089</v>
      </c>
      <c r="D15" s="545" t="s">
        <v>11</v>
      </c>
      <c r="E15" s="536">
        <v>2.5000000000000001E-3</v>
      </c>
      <c r="F15" s="545" t="s">
        <v>229</v>
      </c>
      <c r="G15" s="545" t="s">
        <v>230</v>
      </c>
      <c r="H15" s="19" t="s">
        <v>1199</v>
      </c>
      <c r="I15" s="19" t="s">
        <v>1263</v>
      </c>
      <c r="J15" s="412" t="s">
        <v>91</v>
      </c>
      <c r="K15" s="412" t="s">
        <v>1083</v>
      </c>
      <c r="L15" s="19" t="s">
        <v>88</v>
      </c>
      <c r="M15" s="19" t="s">
        <v>85</v>
      </c>
      <c r="N15" s="412" t="s">
        <v>1083</v>
      </c>
      <c r="O15" s="412" t="s">
        <v>82</v>
      </c>
      <c r="P15" s="19">
        <v>0</v>
      </c>
      <c r="Q15" s="19">
        <v>2019</v>
      </c>
      <c r="R15" s="390">
        <v>43983</v>
      </c>
      <c r="S15" s="220">
        <v>47848</v>
      </c>
      <c r="T15" s="556">
        <v>1</v>
      </c>
      <c r="U15" s="556">
        <v>1</v>
      </c>
      <c r="V15" s="556">
        <v>1</v>
      </c>
      <c r="W15" s="556">
        <v>1</v>
      </c>
      <c r="X15" s="556">
        <v>1</v>
      </c>
      <c r="Y15" s="556">
        <v>1</v>
      </c>
      <c r="Z15" s="556">
        <v>1</v>
      </c>
      <c r="AA15" s="556">
        <v>1</v>
      </c>
      <c r="AB15" s="556">
        <v>1</v>
      </c>
      <c r="AC15" s="556">
        <v>1</v>
      </c>
      <c r="AD15" s="551">
        <v>1</v>
      </c>
      <c r="AE15" s="392">
        <v>1</v>
      </c>
      <c r="AF15" s="321">
        <v>5000000</v>
      </c>
      <c r="AG15" s="321">
        <v>5000000</v>
      </c>
      <c r="AH15" s="19" t="s">
        <v>86</v>
      </c>
      <c r="AI15" s="19">
        <v>7837</v>
      </c>
      <c r="AJ15" s="321">
        <v>15000000</v>
      </c>
      <c r="AK15" s="321">
        <v>15000000</v>
      </c>
      <c r="AL15" s="19" t="s">
        <v>86</v>
      </c>
      <c r="AM15" s="22">
        <v>7837</v>
      </c>
      <c r="AN15" s="321">
        <v>15000000</v>
      </c>
      <c r="AO15" s="321">
        <v>15000000</v>
      </c>
      <c r="AP15" s="19" t="s">
        <v>86</v>
      </c>
      <c r="AQ15" s="22">
        <v>7837</v>
      </c>
      <c r="AR15" s="321">
        <v>15000000</v>
      </c>
      <c r="AS15" s="321">
        <v>15000000</v>
      </c>
      <c r="AT15" s="19" t="s">
        <v>1085</v>
      </c>
      <c r="AU15" s="22">
        <v>7837</v>
      </c>
      <c r="AV15" s="321">
        <v>5000000</v>
      </c>
      <c r="AW15" s="321">
        <v>5000000</v>
      </c>
      <c r="AX15" s="19" t="s">
        <v>1085</v>
      </c>
      <c r="AY15" s="22">
        <v>7837</v>
      </c>
      <c r="AZ15" s="321">
        <v>5150000</v>
      </c>
      <c r="BA15" s="321">
        <v>0</v>
      </c>
      <c r="BB15" s="19" t="s">
        <v>86</v>
      </c>
      <c r="BC15" s="568" t="s">
        <v>1087</v>
      </c>
      <c r="BD15" s="321">
        <v>5304500</v>
      </c>
      <c r="BE15" s="321">
        <v>0</v>
      </c>
      <c r="BF15" s="19" t="s">
        <v>86</v>
      </c>
      <c r="BG15" s="568" t="s">
        <v>1087</v>
      </c>
      <c r="BH15" s="321">
        <v>5463635</v>
      </c>
      <c r="BI15" s="321">
        <v>0</v>
      </c>
      <c r="BJ15" s="19" t="s">
        <v>86</v>
      </c>
      <c r="BK15" s="19" t="s">
        <v>1087</v>
      </c>
      <c r="BL15" s="321">
        <v>5627544.0499999998</v>
      </c>
      <c r="BM15" s="321">
        <v>0</v>
      </c>
      <c r="BN15" s="19" t="s">
        <v>86</v>
      </c>
      <c r="BO15" s="19" t="s">
        <v>1087</v>
      </c>
      <c r="BP15" s="321">
        <v>5796370.3714999994</v>
      </c>
      <c r="BQ15" s="321">
        <v>0</v>
      </c>
      <c r="BR15" s="19" t="s">
        <v>86</v>
      </c>
      <c r="BS15" s="19" t="s">
        <v>1087</v>
      </c>
      <c r="BT15" s="321">
        <v>5796370.3714999994</v>
      </c>
      <c r="BU15" s="321">
        <v>0</v>
      </c>
      <c r="BV15" s="19" t="s">
        <v>86</v>
      </c>
      <c r="BW15" s="19" t="s">
        <v>1087</v>
      </c>
      <c r="BX15" s="321">
        <v>88138419.792999998</v>
      </c>
      <c r="BY15" s="545" t="s">
        <v>98</v>
      </c>
      <c r="BZ15" s="412" t="s">
        <v>173</v>
      </c>
      <c r="CA15" s="6" t="s">
        <v>231</v>
      </c>
      <c r="CB15" s="5" t="s">
        <v>1264</v>
      </c>
      <c r="CC15" s="5" t="s">
        <v>1265</v>
      </c>
      <c r="CD15" s="5" t="s">
        <v>273</v>
      </c>
      <c r="CE15" s="348" t="s">
        <v>87</v>
      </c>
      <c r="CF15" s="348" t="s">
        <v>87</v>
      </c>
      <c r="CG15" s="348" t="s">
        <v>87</v>
      </c>
      <c r="CH15" s="348" t="s">
        <v>87</v>
      </c>
      <c r="CI15" s="348" t="s">
        <v>1266</v>
      </c>
      <c r="CJ15" s="348" t="s">
        <v>1267</v>
      </c>
      <c r="CK15" s="348" t="s">
        <v>87</v>
      </c>
      <c r="CL15" s="348" t="s">
        <v>87</v>
      </c>
      <c r="CM15" s="348" t="s">
        <v>1268</v>
      </c>
      <c r="CN15" s="348" t="s">
        <v>1269</v>
      </c>
      <c r="CO15" s="543" t="s">
        <v>87</v>
      </c>
      <c r="CP15" s="543" t="s">
        <v>87</v>
      </c>
      <c r="CQ15" s="348">
        <v>31</v>
      </c>
      <c r="CR15" s="348">
        <v>0</v>
      </c>
      <c r="CS15" s="348" t="s">
        <v>87</v>
      </c>
      <c r="CT15" s="348" t="s">
        <v>87</v>
      </c>
      <c r="CU15" s="348" t="s">
        <v>1270</v>
      </c>
      <c r="CV15" s="348" t="s">
        <v>1271</v>
      </c>
      <c r="CW15" s="348" t="s">
        <v>87</v>
      </c>
      <c r="CX15" s="348" t="s">
        <v>87</v>
      </c>
      <c r="CY15" s="348" t="s">
        <v>87</v>
      </c>
    </row>
    <row r="16" spans="1:105" s="541" customFormat="1" ht="57" customHeight="1">
      <c r="A16" s="19">
        <v>99</v>
      </c>
      <c r="B16" s="1" t="s">
        <v>95</v>
      </c>
      <c r="C16" s="1" t="s">
        <v>1089</v>
      </c>
      <c r="D16" s="19" t="s">
        <v>12</v>
      </c>
      <c r="E16" s="536">
        <v>5.0000000000000001E-3</v>
      </c>
      <c r="F16" s="19" t="s">
        <v>239</v>
      </c>
      <c r="G16" s="19" t="s">
        <v>240</v>
      </c>
      <c r="H16" s="19" t="s">
        <v>1199</v>
      </c>
      <c r="I16" s="19" t="s">
        <v>1263</v>
      </c>
      <c r="J16" s="412" t="s">
        <v>91</v>
      </c>
      <c r="K16" s="412" t="s">
        <v>1083</v>
      </c>
      <c r="L16" s="19" t="s">
        <v>83</v>
      </c>
      <c r="M16" s="19" t="s">
        <v>85</v>
      </c>
      <c r="N16" s="412" t="s">
        <v>1161</v>
      </c>
      <c r="O16" s="19">
        <v>184</v>
      </c>
      <c r="P16" s="19">
        <v>1</v>
      </c>
      <c r="Q16" s="19">
        <v>2019</v>
      </c>
      <c r="R16" s="390">
        <v>43983</v>
      </c>
      <c r="S16" s="220">
        <v>47848</v>
      </c>
      <c r="T16" s="545">
        <v>1</v>
      </c>
      <c r="U16" s="545">
        <v>2</v>
      </c>
      <c r="V16" s="545">
        <v>2</v>
      </c>
      <c r="W16" s="545">
        <v>3</v>
      </c>
      <c r="X16" s="545">
        <v>3</v>
      </c>
      <c r="Y16" s="545">
        <v>3</v>
      </c>
      <c r="Z16" s="545">
        <v>4</v>
      </c>
      <c r="AA16" s="545">
        <v>4</v>
      </c>
      <c r="AB16" s="545">
        <v>4</v>
      </c>
      <c r="AC16" s="545">
        <v>4</v>
      </c>
      <c r="AD16" s="19">
        <v>4</v>
      </c>
      <c r="AE16" s="19">
        <v>34</v>
      </c>
      <c r="AF16" s="321">
        <v>3000000</v>
      </c>
      <c r="AG16" s="321">
        <v>3000000</v>
      </c>
      <c r="AH16" s="19" t="s">
        <v>86</v>
      </c>
      <c r="AI16" s="19">
        <v>7846</v>
      </c>
      <c r="AJ16" s="321">
        <v>6180000</v>
      </c>
      <c r="AK16" s="321">
        <v>6180000</v>
      </c>
      <c r="AL16" s="19" t="s">
        <v>86</v>
      </c>
      <c r="AM16" s="19">
        <v>7846</v>
      </c>
      <c r="AN16" s="321">
        <v>6365400</v>
      </c>
      <c r="AO16" s="321">
        <v>6365400</v>
      </c>
      <c r="AP16" s="19" t="s">
        <v>86</v>
      </c>
      <c r="AQ16" s="19">
        <v>7846</v>
      </c>
      <c r="AR16" s="321">
        <v>9834543</v>
      </c>
      <c r="AS16" s="321">
        <v>9834543</v>
      </c>
      <c r="AT16" s="19" t="s">
        <v>1085</v>
      </c>
      <c r="AU16" s="19">
        <v>7846</v>
      </c>
      <c r="AV16" s="321">
        <v>10129579.290000001</v>
      </c>
      <c r="AW16" s="321">
        <v>10129579.290000001</v>
      </c>
      <c r="AX16" s="19" t="s">
        <v>1085</v>
      </c>
      <c r="AY16" s="19">
        <v>7846</v>
      </c>
      <c r="AZ16" s="321">
        <v>10433466.668700002</v>
      </c>
      <c r="BA16" s="321">
        <v>0</v>
      </c>
      <c r="BB16" s="19" t="s">
        <v>86</v>
      </c>
      <c r="BC16" s="568" t="s">
        <v>1087</v>
      </c>
      <c r="BD16" s="321">
        <v>14328627.558348002</v>
      </c>
      <c r="BE16" s="321">
        <v>0</v>
      </c>
      <c r="BF16" s="19" t="s">
        <v>86</v>
      </c>
      <c r="BG16" s="568" t="s">
        <v>1087</v>
      </c>
      <c r="BH16" s="321">
        <v>14758486.385098442</v>
      </c>
      <c r="BI16" s="321">
        <v>0</v>
      </c>
      <c r="BJ16" s="19" t="s">
        <v>86</v>
      </c>
      <c r="BK16" s="19" t="s">
        <v>1087</v>
      </c>
      <c r="BL16" s="321">
        <v>15201240.976651397</v>
      </c>
      <c r="BM16" s="321">
        <v>0</v>
      </c>
      <c r="BN16" s="19" t="s">
        <v>86</v>
      </c>
      <c r="BO16" s="19" t="s">
        <v>1087</v>
      </c>
      <c r="BP16" s="321">
        <v>15657278.205950938</v>
      </c>
      <c r="BQ16" s="321">
        <v>0</v>
      </c>
      <c r="BR16" s="19" t="s">
        <v>86</v>
      </c>
      <c r="BS16" s="19" t="s">
        <v>1087</v>
      </c>
      <c r="BT16" s="321">
        <v>15657278.205950938</v>
      </c>
      <c r="BU16" s="321">
        <v>0</v>
      </c>
      <c r="BV16" s="568" t="s">
        <v>86</v>
      </c>
      <c r="BW16" s="19" t="s">
        <v>1087</v>
      </c>
      <c r="BX16" s="321">
        <v>121545900.29069972</v>
      </c>
      <c r="BY16" s="545" t="s">
        <v>98</v>
      </c>
      <c r="BZ16" s="412" t="s">
        <v>173</v>
      </c>
      <c r="CA16" s="6" t="s">
        <v>241</v>
      </c>
      <c r="CB16" s="6" t="s">
        <v>242</v>
      </c>
      <c r="CC16" s="4" t="s">
        <v>243</v>
      </c>
      <c r="CD16" s="569" t="s">
        <v>244</v>
      </c>
      <c r="CE16" s="348" t="s">
        <v>87</v>
      </c>
      <c r="CF16" s="348" t="s">
        <v>87</v>
      </c>
      <c r="CG16" s="348" t="s">
        <v>87</v>
      </c>
      <c r="CH16" s="348" t="s">
        <v>87</v>
      </c>
      <c r="CI16" s="348" t="s">
        <v>1272</v>
      </c>
      <c r="CJ16" s="348" t="s">
        <v>1273</v>
      </c>
      <c r="CK16" s="348" t="s">
        <v>87</v>
      </c>
      <c r="CL16" s="348" t="s">
        <v>87</v>
      </c>
      <c r="CM16" s="348" t="s">
        <v>1274</v>
      </c>
      <c r="CN16" s="348" t="s">
        <v>1275</v>
      </c>
      <c r="CO16" s="543" t="s">
        <v>87</v>
      </c>
      <c r="CP16" s="543" t="s">
        <v>87</v>
      </c>
      <c r="CQ16" s="348">
        <v>0</v>
      </c>
      <c r="CR16" s="348">
        <v>3.3</v>
      </c>
      <c r="CS16" s="348" t="s">
        <v>87</v>
      </c>
      <c r="CT16" s="348" t="s">
        <v>87</v>
      </c>
      <c r="CU16" s="348" t="s">
        <v>1276</v>
      </c>
      <c r="CV16" s="348" t="s">
        <v>1277</v>
      </c>
      <c r="CW16" s="348" t="s">
        <v>87</v>
      </c>
      <c r="CX16" s="348" t="s">
        <v>87</v>
      </c>
      <c r="CY16" s="348" t="s">
        <v>87</v>
      </c>
    </row>
    <row r="17" spans="1:103" s="541" customFormat="1" ht="57" customHeight="1">
      <c r="A17" s="19">
        <v>100</v>
      </c>
      <c r="B17" s="1" t="s">
        <v>95</v>
      </c>
      <c r="C17" s="1" t="s">
        <v>1089</v>
      </c>
      <c r="D17" s="19" t="s">
        <v>13</v>
      </c>
      <c r="E17" s="536">
        <v>5.0000000000000001E-3</v>
      </c>
      <c r="F17" s="19" t="s">
        <v>254</v>
      </c>
      <c r="G17" s="19" t="s">
        <v>255</v>
      </c>
      <c r="H17" s="19" t="s">
        <v>1199</v>
      </c>
      <c r="I17" s="19" t="s">
        <v>1278</v>
      </c>
      <c r="J17" s="412" t="s">
        <v>91</v>
      </c>
      <c r="K17" s="412" t="s">
        <v>1083</v>
      </c>
      <c r="L17" s="19" t="s">
        <v>83</v>
      </c>
      <c r="M17" s="19" t="s">
        <v>85</v>
      </c>
      <c r="N17" s="412" t="s">
        <v>1083</v>
      </c>
      <c r="O17" s="412" t="s">
        <v>82</v>
      </c>
      <c r="P17" s="19">
        <v>0</v>
      </c>
      <c r="Q17" s="19">
        <v>2019</v>
      </c>
      <c r="R17" s="390">
        <v>43983</v>
      </c>
      <c r="S17" s="220">
        <v>47848</v>
      </c>
      <c r="T17" s="545">
        <v>2</v>
      </c>
      <c r="U17" s="545">
        <v>12</v>
      </c>
      <c r="V17" s="545">
        <v>12</v>
      </c>
      <c r="W17" s="545">
        <v>12</v>
      </c>
      <c r="X17" s="545">
        <v>12</v>
      </c>
      <c r="Y17" s="545">
        <v>12</v>
      </c>
      <c r="Z17" s="545">
        <v>12</v>
      </c>
      <c r="AA17" s="545">
        <v>12</v>
      </c>
      <c r="AB17" s="545">
        <v>12</v>
      </c>
      <c r="AC17" s="545">
        <v>12</v>
      </c>
      <c r="AD17" s="19">
        <v>12</v>
      </c>
      <c r="AE17" s="19">
        <v>122</v>
      </c>
      <c r="AF17" s="321">
        <v>1600000</v>
      </c>
      <c r="AG17" s="321">
        <v>1600000</v>
      </c>
      <c r="AH17" s="19" t="s">
        <v>86</v>
      </c>
      <c r="AI17" s="19">
        <v>7846</v>
      </c>
      <c r="AJ17" s="321">
        <v>9888000</v>
      </c>
      <c r="AK17" s="321">
        <v>9888000</v>
      </c>
      <c r="AL17" s="19" t="s">
        <v>86</v>
      </c>
      <c r="AM17" s="19">
        <v>7846</v>
      </c>
      <c r="AN17" s="321">
        <v>10184640</v>
      </c>
      <c r="AO17" s="321">
        <v>10184640</v>
      </c>
      <c r="AP17" s="19" t="s">
        <v>86</v>
      </c>
      <c r="AQ17" s="19">
        <v>7846</v>
      </c>
      <c r="AR17" s="321">
        <v>10490179.200000001</v>
      </c>
      <c r="AS17" s="321">
        <v>10490179.200000001</v>
      </c>
      <c r="AT17" s="19" t="s">
        <v>1085</v>
      </c>
      <c r="AU17" s="19">
        <v>7846</v>
      </c>
      <c r="AV17" s="321">
        <v>10804884.576000001</v>
      </c>
      <c r="AW17" s="321">
        <v>10804884.576000001</v>
      </c>
      <c r="AX17" s="19" t="s">
        <v>1085</v>
      </c>
      <c r="AY17" s="19">
        <v>7846</v>
      </c>
      <c r="AZ17" s="321">
        <v>11129031.113280002</v>
      </c>
      <c r="BA17" s="321">
        <v>0</v>
      </c>
      <c r="BB17" s="19" t="s">
        <v>86</v>
      </c>
      <c r="BC17" s="568" t="s">
        <v>1087</v>
      </c>
      <c r="BD17" s="321">
        <v>11462902.046678402</v>
      </c>
      <c r="BE17" s="321">
        <v>0</v>
      </c>
      <c r="BF17" s="19" t="s">
        <v>86</v>
      </c>
      <c r="BG17" s="568" t="s">
        <v>1087</v>
      </c>
      <c r="BH17" s="321">
        <v>11806789.108078754</v>
      </c>
      <c r="BI17" s="321">
        <v>0</v>
      </c>
      <c r="BJ17" s="19" t="s">
        <v>86</v>
      </c>
      <c r="BK17" s="19" t="s">
        <v>1087</v>
      </c>
      <c r="BL17" s="321">
        <v>12160992.781321116</v>
      </c>
      <c r="BM17" s="321">
        <v>0</v>
      </c>
      <c r="BN17" s="19" t="s">
        <v>1091</v>
      </c>
      <c r="BO17" s="19" t="s">
        <v>1087</v>
      </c>
      <c r="BP17" s="321">
        <v>12525822.56476075</v>
      </c>
      <c r="BQ17" s="321">
        <v>0</v>
      </c>
      <c r="BR17" s="19" t="s">
        <v>86</v>
      </c>
      <c r="BS17" s="19" t="s">
        <v>1087</v>
      </c>
      <c r="BT17" s="321">
        <v>12525822.56476075</v>
      </c>
      <c r="BU17" s="321">
        <v>0</v>
      </c>
      <c r="BV17" s="19" t="s">
        <v>86</v>
      </c>
      <c r="BW17" s="19" t="s">
        <v>1087</v>
      </c>
      <c r="BX17" s="321">
        <v>114579063.95487976</v>
      </c>
      <c r="BY17" s="545" t="s">
        <v>98</v>
      </c>
      <c r="BZ17" s="412" t="s">
        <v>173</v>
      </c>
      <c r="CA17" s="6" t="s">
        <v>256</v>
      </c>
      <c r="CB17" s="6" t="s">
        <v>257</v>
      </c>
      <c r="CC17" s="4" t="s">
        <v>243</v>
      </c>
      <c r="CD17" s="569" t="s">
        <v>258</v>
      </c>
      <c r="CE17" s="348" t="s">
        <v>87</v>
      </c>
      <c r="CF17" s="348" t="s">
        <v>87</v>
      </c>
      <c r="CG17" s="348" t="s">
        <v>87</v>
      </c>
      <c r="CH17" s="348" t="s">
        <v>87</v>
      </c>
      <c r="CI17" s="348" t="s">
        <v>1279</v>
      </c>
      <c r="CJ17" s="348" t="s">
        <v>1280</v>
      </c>
      <c r="CK17" s="348" t="s">
        <v>87</v>
      </c>
      <c r="CL17" s="348" t="s">
        <v>87</v>
      </c>
      <c r="CM17" s="348" t="s">
        <v>1281</v>
      </c>
      <c r="CN17" s="348" t="s">
        <v>1282</v>
      </c>
      <c r="CO17" s="348" t="s">
        <v>87</v>
      </c>
      <c r="CP17" s="348" t="s">
        <v>87</v>
      </c>
      <c r="CQ17" s="348">
        <v>0</v>
      </c>
      <c r="CR17" s="348">
        <v>136.30000000000001</v>
      </c>
      <c r="CS17" s="348" t="s">
        <v>87</v>
      </c>
      <c r="CT17" s="348" t="s">
        <v>87</v>
      </c>
      <c r="CU17" s="348" t="s">
        <v>1283</v>
      </c>
      <c r="CV17" s="348" t="s">
        <v>1284</v>
      </c>
      <c r="CW17" s="348" t="s">
        <v>87</v>
      </c>
      <c r="CX17" s="348" t="s">
        <v>87</v>
      </c>
      <c r="CY17" s="348" t="s">
        <v>87</v>
      </c>
    </row>
    <row r="18" spans="1:103" s="541" customFormat="1" ht="57" customHeight="1">
      <c r="A18" s="19">
        <v>101</v>
      </c>
      <c r="B18" s="6" t="s">
        <v>95</v>
      </c>
      <c r="C18" s="6" t="s">
        <v>1089</v>
      </c>
      <c r="D18" s="19" t="s">
        <v>14</v>
      </c>
      <c r="E18" s="536">
        <v>5.0000000000000001E-3</v>
      </c>
      <c r="F18" s="19" t="s">
        <v>268</v>
      </c>
      <c r="G18" s="19" t="s">
        <v>269</v>
      </c>
      <c r="H18" s="19" t="s">
        <v>1175</v>
      </c>
      <c r="I18" s="19" t="s">
        <v>1176</v>
      </c>
      <c r="J18" s="412" t="s">
        <v>91</v>
      </c>
      <c r="K18" s="412" t="s">
        <v>1083</v>
      </c>
      <c r="L18" s="19" t="s">
        <v>83</v>
      </c>
      <c r="M18" s="19" t="s">
        <v>85</v>
      </c>
      <c r="N18" s="412" t="s">
        <v>1083</v>
      </c>
      <c r="O18" s="412" t="s">
        <v>82</v>
      </c>
      <c r="P18" s="19" t="s">
        <v>82</v>
      </c>
      <c r="Q18" s="19" t="s">
        <v>82</v>
      </c>
      <c r="R18" s="390">
        <v>43983</v>
      </c>
      <c r="S18" s="220">
        <v>47848</v>
      </c>
      <c r="T18" s="19">
        <v>2</v>
      </c>
      <c r="U18" s="19">
        <v>2</v>
      </c>
      <c r="V18" s="19">
        <v>2</v>
      </c>
      <c r="W18" s="19">
        <v>2</v>
      </c>
      <c r="X18" s="19">
        <v>2</v>
      </c>
      <c r="Y18" s="19">
        <v>2</v>
      </c>
      <c r="Z18" s="19">
        <v>2</v>
      </c>
      <c r="AA18" s="19">
        <v>2</v>
      </c>
      <c r="AB18" s="19">
        <v>2</v>
      </c>
      <c r="AC18" s="19">
        <v>2</v>
      </c>
      <c r="AD18" s="19">
        <v>2</v>
      </c>
      <c r="AE18" s="19">
        <v>22</v>
      </c>
      <c r="AF18" s="321">
        <v>12000000</v>
      </c>
      <c r="AG18" s="321">
        <v>12000000</v>
      </c>
      <c r="AH18" s="554" t="s">
        <v>86</v>
      </c>
      <c r="AI18" s="570">
        <v>7874</v>
      </c>
      <c r="AJ18" s="321">
        <v>12000000</v>
      </c>
      <c r="AK18" s="321">
        <v>12000000</v>
      </c>
      <c r="AL18" s="554" t="s">
        <v>86</v>
      </c>
      <c r="AM18" s="570">
        <v>7874</v>
      </c>
      <c r="AN18" s="321">
        <v>12000000</v>
      </c>
      <c r="AO18" s="321">
        <v>12000000</v>
      </c>
      <c r="AP18" s="554" t="s">
        <v>86</v>
      </c>
      <c r="AQ18" s="570">
        <v>7874</v>
      </c>
      <c r="AR18" s="321">
        <v>12000000</v>
      </c>
      <c r="AS18" s="321">
        <v>12000000</v>
      </c>
      <c r="AT18" s="554" t="s">
        <v>1085</v>
      </c>
      <c r="AU18" s="570">
        <v>7874</v>
      </c>
      <c r="AV18" s="321">
        <v>12000000</v>
      </c>
      <c r="AW18" s="321">
        <v>12000000</v>
      </c>
      <c r="AX18" s="554" t="s">
        <v>1085</v>
      </c>
      <c r="AY18" s="570">
        <v>7874</v>
      </c>
      <c r="AZ18" s="321">
        <f>+AV18+(AV18*0.03)</f>
        <v>12360000</v>
      </c>
      <c r="BA18" s="321">
        <v>0</v>
      </c>
      <c r="BB18" s="554" t="s">
        <v>86</v>
      </c>
      <c r="BC18" s="570" t="s">
        <v>1087</v>
      </c>
      <c r="BD18" s="321">
        <f>+AZ18+(AZ18*0.03)</f>
        <v>12730800</v>
      </c>
      <c r="BE18" s="321">
        <v>0</v>
      </c>
      <c r="BF18" s="554" t="s">
        <v>86</v>
      </c>
      <c r="BG18" s="570" t="s">
        <v>1087</v>
      </c>
      <c r="BH18" s="321">
        <f>+BD18+(BD18*0.03)</f>
        <v>13112724</v>
      </c>
      <c r="BI18" s="321">
        <v>0</v>
      </c>
      <c r="BJ18" s="554" t="s">
        <v>86</v>
      </c>
      <c r="BK18" s="570" t="s">
        <v>1087</v>
      </c>
      <c r="BL18" s="321">
        <f>+BH18+(BH18*0.03)</f>
        <v>13506105.720000001</v>
      </c>
      <c r="BM18" s="321">
        <v>0</v>
      </c>
      <c r="BN18" s="554" t="s">
        <v>86</v>
      </c>
      <c r="BO18" s="570" t="s">
        <v>1087</v>
      </c>
      <c r="BP18" s="321">
        <f>+BL18+(BL18*0.03)</f>
        <v>13911288.891600002</v>
      </c>
      <c r="BQ18" s="321">
        <v>0</v>
      </c>
      <c r="BR18" s="554" t="s">
        <v>86</v>
      </c>
      <c r="BS18" s="570" t="s">
        <v>1087</v>
      </c>
      <c r="BT18" s="321">
        <f>+BP18+(BP18*0.03)</f>
        <v>14328627.558348002</v>
      </c>
      <c r="BU18" s="321">
        <v>0</v>
      </c>
      <c r="BV18" s="554" t="s">
        <v>86</v>
      </c>
      <c r="BW18" s="570" t="s">
        <v>1087</v>
      </c>
      <c r="BX18" s="321">
        <v>139949546.16994801</v>
      </c>
      <c r="BY18" s="545" t="s">
        <v>98</v>
      </c>
      <c r="BZ18" s="412" t="s">
        <v>173</v>
      </c>
      <c r="CA18" s="6" t="s">
        <v>270</v>
      </c>
      <c r="CB18" s="6" t="s">
        <v>271</v>
      </c>
      <c r="CC18" s="6" t="s">
        <v>272</v>
      </c>
      <c r="CD18" s="6" t="s">
        <v>273</v>
      </c>
      <c r="CE18" s="348" t="s">
        <v>87</v>
      </c>
      <c r="CF18" s="348" t="s">
        <v>87</v>
      </c>
      <c r="CG18" s="348" t="s">
        <v>87</v>
      </c>
      <c r="CH18" s="348" t="s">
        <v>87</v>
      </c>
      <c r="CI18" s="348" t="s">
        <v>1285</v>
      </c>
      <c r="CJ18" s="348" t="s">
        <v>1286</v>
      </c>
      <c r="CK18" s="348" t="s">
        <v>87</v>
      </c>
      <c r="CL18" s="348" t="s">
        <v>87</v>
      </c>
      <c r="CM18" s="348" t="s">
        <v>1287</v>
      </c>
      <c r="CN18" s="348" t="s">
        <v>1288</v>
      </c>
      <c r="CO18" s="543" t="s">
        <v>87</v>
      </c>
      <c r="CP18" s="543" t="s">
        <v>87</v>
      </c>
      <c r="CQ18" s="348">
        <v>0</v>
      </c>
      <c r="CR18" s="348">
        <v>0.5</v>
      </c>
      <c r="CS18" s="348" t="s">
        <v>87</v>
      </c>
      <c r="CT18" s="348" t="s">
        <v>87</v>
      </c>
      <c r="CU18" s="348" t="s">
        <v>1276</v>
      </c>
      <c r="CV18" s="348" t="s">
        <v>1289</v>
      </c>
      <c r="CW18" s="348" t="s">
        <v>87</v>
      </c>
      <c r="CX18" s="348" t="s">
        <v>87</v>
      </c>
      <c r="CY18" s="348" t="s">
        <v>87</v>
      </c>
    </row>
    <row r="19" spans="1:103" s="541" customFormat="1" ht="57" customHeight="1">
      <c r="A19" s="19">
        <v>102</v>
      </c>
      <c r="B19" s="1" t="s">
        <v>95</v>
      </c>
      <c r="C19" s="1" t="s">
        <v>1089</v>
      </c>
      <c r="D19" s="412" t="s">
        <v>15</v>
      </c>
      <c r="E19" s="536">
        <v>2.5000000000000001E-3</v>
      </c>
      <c r="F19" s="412" t="s">
        <v>394</v>
      </c>
      <c r="G19" s="412" t="s">
        <v>395</v>
      </c>
      <c r="H19" s="412" t="s">
        <v>1175</v>
      </c>
      <c r="I19" s="412" t="s">
        <v>1290</v>
      </c>
      <c r="J19" s="412" t="s">
        <v>396</v>
      </c>
      <c r="K19" s="412" t="s">
        <v>1081</v>
      </c>
      <c r="L19" s="412" t="s">
        <v>88</v>
      </c>
      <c r="M19" s="412" t="s">
        <v>85</v>
      </c>
      <c r="N19" s="412" t="s">
        <v>1083</v>
      </c>
      <c r="O19" s="412" t="s">
        <v>82</v>
      </c>
      <c r="P19" s="19" t="s">
        <v>82</v>
      </c>
      <c r="Q19" s="19" t="s">
        <v>82</v>
      </c>
      <c r="R19" s="319">
        <v>44199</v>
      </c>
      <c r="S19" s="319">
        <v>44208</v>
      </c>
      <c r="T19" s="412" t="s">
        <v>80</v>
      </c>
      <c r="U19" s="537">
        <v>1</v>
      </c>
      <c r="V19" s="552" t="s">
        <v>80</v>
      </c>
      <c r="W19" s="552" t="s">
        <v>80</v>
      </c>
      <c r="X19" s="552" t="s">
        <v>80</v>
      </c>
      <c r="Y19" s="552" t="s">
        <v>80</v>
      </c>
      <c r="Z19" s="552" t="s">
        <v>80</v>
      </c>
      <c r="AA19" s="552" t="s">
        <v>80</v>
      </c>
      <c r="AB19" s="552" t="s">
        <v>80</v>
      </c>
      <c r="AC19" s="552" t="s">
        <v>80</v>
      </c>
      <c r="AD19" s="552" t="s">
        <v>80</v>
      </c>
      <c r="AE19" s="537">
        <v>1</v>
      </c>
      <c r="AF19" s="321">
        <v>0</v>
      </c>
      <c r="AG19" s="411" t="s">
        <v>80</v>
      </c>
      <c r="AH19" s="411" t="s">
        <v>80</v>
      </c>
      <c r="AI19" s="411" t="s">
        <v>80</v>
      </c>
      <c r="AJ19" s="321">
        <v>2974203268</v>
      </c>
      <c r="AK19" s="321">
        <v>2973011468</v>
      </c>
      <c r="AL19" s="411" t="s">
        <v>397</v>
      </c>
      <c r="AM19" s="412">
        <v>7768</v>
      </c>
      <c r="AN19" s="321">
        <v>50000</v>
      </c>
      <c r="AO19" s="321">
        <v>50000</v>
      </c>
      <c r="AP19" s="411" t="s">
        <v>1291</v>
      </c>
      <c r="AQ19" s="412">
        <v>7768</v>
      </c>
      <c r="AR19" s="321">
        <v>50000</v>
      </c>
      <c r="AS19" s="321">
        <v>50000</v>
      </c>
      <c r="AT19" s="411" t="s">
        <v>397</v>
      </c>
      <c r="AU19" s="412">
        <v>7768</v>
      </c>
      <c r="AV19" s="321">
        <v>50000</v>
      </c>
      <c r="AW19" s="321">
        <v>50000</v>
      </c>
      <c r="AX19" s="411" t="s">
        <v>397</v>
      </c>
      <c r="AY19" s="412">
        <v>7768</v>
      </c>
      <c r="AZ19" s="321">
        <v>0</v>
      </c>
      <c r="BA19" s="321" t="s">
        <v>80</v>
      </c>
      <c r="BB19" s="411" t="s">
        <v>80</v>
      </c>
      <c r="BC19" s="411" t="s">
        <v>80</v>
      </c>
      <c r="BD19" s="321">
        <v>0</v>
      </c>
      <c r="BE19" s="321" t="s">
        <v>80</v>
      </c>
      <c r="BF19" s="411" t="s">
        <v>80</v>
      </c>
      <c r="BG19" s="411" t="s">
        <v>80</v>
      </c>
      <c r="BH19" s="321">
        <v>0</v>
      </c>
      <c r="BI19" s="321" t="s">
        <v>80</v>
      </c>
      <c r="BJ19" s="411" t="s">
        <v>80</v>
      </c>
      <c r="BK19" s="411" t="s">
        <v>80</v>
      </c>
      <c r="BL19" s="321">
        <v>0</v>
      </c>
      <c r="BM19" s="321" t="s">
        <v>80</v>
      </c>
      <c r="BN19" s="411" t="s">
        <v>80</v>
      </c>
      <c r="BO19" s="411" t="s">
        <v>80</v>
      </c>
      <c r="BP19" s="321">
        <v>0</v>
      </c>
      <c r="BQ19" s="321" t="s">
        <v>80</v>
      </c>
      <c r="BR19" s="411" t="s">
        <v>80</v>
      </c>
      <c r="BS19" s="411" t="s">
        <v>80</v>
      </c>
      <c r="BT19" s="321">
        <v>0</v>
      </c>
      <c r="BU19" s="321" t="s">
        <v>80</v>
      </c>
      <c r="BV19" s="411" t="s">
        <v>80</v>
      </c>
      <c r="BW19" s="411" t="s">
        <v>80</v>
      </c>
      <c r="BX19" s="321">
        <f>BT19+BP19+BL19+BH19+BD19+AZ19+AV19+AR19+AN19+AJ19+AF19</f>
        <v>2974353268</v>
      </c>
      <c r="BY19" s="412" t="s">
        <v>391</v>
      </c>
      <c r="BZ19" s="412" t="s">
        <v>392</v>
      </c>
      <c r="CA19" s="558" t="s">
        <v>1163</v>
      </c>
      <c r="CB19" s="1" t="s">
        <v>1292</v>
      </c>
      <c r="CC19" s="1">
        <v>3279797</v>
      </c>
      <c r="CD19" s="1" t="s">
        <v>1293</v>
      </c>
      <c r="CE19" s="7" t="s">
        <v>393</v>
      </c>
      <c r="CF19" s="7" t="s">
        <v>393</v>
      </c>
      <c r="CG19" s="7" t="s">
        <v>393</v>
      </c>
      <c r="CH19" s="7" t="s">
        <v>393</v>
      </c>
      <c r="CI19" s="7" t="s">
        <v>393</v>
      </c>
      <c r="CJ19" s="7" t="s">
        <v>393</v>
      </c>
      <c r="CK19" s="7" t="s">
        <v>393</v>
      </c>
      <c r="CL19" s="7" t="s">
        <v>393</v>
      </c>
      <c r="CM19" s="7" t="s">
        <v>393</v>
      </c>
      <c r="CN19" s="7" t="s">
        <v>393</v>
      </c>
      <c r="CO19" s="7" t="s">
        <v>393</v>
      </c>
      <c r="CP19" s="7" t="s">
        <v>393</v>
      </c>
      <c r="CQ19" s="7" t="s">
        <v>393</v>
      </c>
      <c r="CR19" s="7" t="s">
        <v>393</v>
      </c>
      <c r="CS19" s="7" t="s">
        <v>393</v>
      </c>
      <c r="CT19" s="7" t="s">
        <v>393</v>
      </c>
      <c r="CU19" s="7" t="s">
        <v>393</v>
      </c>
      <c r="CV19" s="7" t="s">
        <v>393</v>
      </c>
      <c r="CW19" s="7" t="s">
        <v>393</v>
      </c>
      <c r="CX19" s="7" t="s">
        <v>393</v>
      </c>
      <c r="CY19" s="7"/>
    </row>
    <row r="20" spans="1:103" s="541" customFormat="1" ht="57" customHeight="1">
      <c r="A20" s="19">
        <v>103</v>
      </c>
      <c r="B20" s="1" t="s">
        <v>95</v>
      </c>
      <c r="C20" s="1" t="s">
        <v>1089</v>
      </c>
      <c r="D20" s="412" t="s">
        <v>336</v>
      </c>
      <c r="E20" s="536">
        <v>2.5000000000000001E-3</v>
      </c>
      <c r="F20" s="571" t="s">
        <v>337</v>
      </c>
      <c r="G20" s="571" t="s">
        <v>338</v>
      </c>
      <c r="H20" s="412" t="s">
        <v>1175</v>
      </c>
      <c r="I20" s="412" t="s">
        <v>1181</v>
      </c>
      <c r="J20" s="412" t="s">
        <v>77</v>
      </c>
      <c r="K20" s="412" t="s">
        <v>1083</v>
      </c>
      <c r="L20" s="412" t="s">
        <v>78</v>
      </c>
      <c r="M20" s="412" t="s">
        <v>328</v>
      </c>
      <c r="N20" s="412" t="s">
        <v>1083</v>
      </c>
      <c r="O20" s="412" t="s">
        <v>82</v>
      </c>
      <c r="P20" s="19" t="s">
        <v>82</v>
      </c>
      <c r="Q20" s="19" t="s">
        <v>82</v>
      </c>
      <c r="R20" s="319">
        <v>44044</v>
      </c>
      <c r="S20" s="319">
        <v>47848</v>
      </c>
      <c r="T20" s="546">
        <v>3</v>
      </c>
      <c r="U20" s="546">
        <v>3</v>
      </c>
      <c r="V20" s="546">
        <v>3</v>
      </c>
      <c r="W20" s="546">
        <v>3</v>
      </c>
      <c r="X20" s="546">
        <v>3</v>
      </c>
      <c r="Y20" s="546">
        <v>3</v>
      </c>
      <c r="Z20" s="546">
        <v>3</v>
      </c>
      <c r="AA20" s="546">
        <v>3</v>
      </c>
      <c r="AB20" s="546">
        <v>3</v>
      </c>
      <c r="AC20" s="546">
        <v>3</v>
      </c>
      <c r="AD20" s="546">
        <v>3</v>
      </c>
      <c r="AE20" s="412">
        <f>U20+V20+W20+X20+Y20+Z20+AA20+AB20+AC20+AD20+T20</f>
        <v>33</v>
      </c>
      <c r="AF20" s="321">
        <f>+(((4061690+4061690+7888930)*3))</f>
        <v>48036930</v>
      </c>
      <c r="AG20" s="321">
        <f>+(((4061690+4061690+7888930)*3))</f>
        <v>48036930</v>
      </c>
      <c r="AH20" s="412" t="s">
        <v>329</v>
      </c>
      <c r="AI20" s="412" t="s">
        <v>80</v>
      </c>
      <c r="AJ20" s="321">
        <f>AF20*1.03</f>
        <v>49478037.899999999</v>
      </c>
      <c r="AK20" s="321">
        <f>AJ20</f>
        <v>49478037.899999999</v>
      </c>
      <c r="AL20" s="412" t="s">
        <v>329</v>
      </c>
      <c r="AM20" s="412" t="s">
        <v>80</v>
      </c>
      <c r="AN20" s="321">
        <f>AJ20*1.03</f>
        <v>50962379.037</v>
      </c>
      <c r="AO20" s="321">
        <f>AN20</f>
        <v>50962379.037</v>
      </c>
      <c r="AP20" s="412" t="s">
        <v>329</v>
      </c>
      <c r="AQ20" s="412" t="s">
        <v>80</v>
      </c>
      <c r="AR20" s="321">
        <f>AN20*1.03</f>
        <v>52491250.40811</v>
      </c>
      <c r="AS20" s="321">
        <f>AR20</f>
        <v>52491250.40811</v>
      </c>
      <c r="AT20" s="412" t="s">
        <v>329</v>
      </c>
      <c r="AU20" s="412" t="s">
        <v>80</v>
      </c>
      <c r="AV20" s="321">
        <f>AR20*1.03</f>
        <v>54065987.920353301</v>
      </c>
      <c r="AW20" s="321">
        <f>AV20</f>
        <v>54065987.920353301</v>
      </c>
      <c r="AX20" s="411" t="s">
        <v>329</v>
      </c>
      <c r="AY20" s="412" t="s">
        <v>80</v>
      </c>
      <c r="AZ20" s="321">
        <f>AV20*1.03</f>
        <v>55687967.5579639</v>
      </c>
      <c r="BA20" s="321">
        <f>AZ20</f>
        <v>55687967.5579639</v>
      </c>
      <c r="BB20" s="412" t="s">
        <v>329</v>
      </c>
      <c r="BC20" s="412" t="s">
        <v>80</v>
      </c>
      <c r="BD20" s="321">
        <f>AZ20*1.03</f>
        <v>57358606.58470282</v>
      </c>
      <c r="BE20" s="321">
        <f>BD20</f>
        <v>57358606.58470282</v>
      </c>
      <c r="BF20" s="412" t="s">
        <v>329</v>
      </c>
      <c r="BG20" s="412" t="s">
        <v>80</v>
      </c>
      <c r="BH20" s="321">
        <f>BD20*1.03</f>
        <v>59079364.782243907</v>
      </c>
      <c r="BI20" s="321">
        <f>BH20</f>
        <v>59079364.782243907</v>
      </c>
      <c r="BJ20" s="412" t="s">
        <v>329</v>
      </c>
      <c r="BK20" s="412" t="s">
        <v>80</v>
      </c>
      <c r="BL20" s="321">
        <f>BH20*1.03</f>
        <v>60851745.725711226</v>
      </c>
      <c r="BM20" s="321">
        <f>BL20</f>
        <v>60851745.725711226</v>
      </c>
      <c r="BN20" s="412" t="s">
        <v>329</v>
      </c>
      <c r="BO20" s="412" t="s">
        <v>80</v>
      </c>
      <c r="BP20" s="321">
        <f>BL20*1.03</f>
        <v>62677298.097482562</v>
      </c>
      <c r="BQ20" s="321">
        <f>BP20</f>
        <v>62677298.097482562</v>
      </c>
      <c r="BR20" s="412" t="s">
        <v>329</v>
      </c>
      <c r="BS20" s="412" t="s">
        <v>80</v>
      </c>
      <c r="BT20" s="321">
        <f>BP20*1.03</f>
        <v>64557617.040407039</v>
      </c>
      <c r="BU20" s="321">
        <f>BT20</f>
        <v>64557617.040407039</v>
      </c>
      <c r="BV20" s="412" t="s">
        <v>329</v>
      </c>
      <c r="BW20" s="412" t="s">
        <v>80</v>
      </c>
      <c r="BX20" s="321">
        <v>615247185.05397475</v>
      </c>
      <c r="BY20" s="412" t="s">
        <v>333</v>
      </c>
      <c r="BZ20" s="22" t="s">
        <v>334</v>
      </c>
      <c r="CA20" s="492" t="s">
        <v>339</v>
      </c>
      <c r="CB20" s="492" t="s">
        <v>1294</v>
      </c>
      <c r="CC20" s="492" t="s">
        <v>87</v>
      </c>
      <c r="CD20" s="542" t="s">
        <v>1295</v>
      </c>
      <c r="CE20" s="348" t="s">
        <v>87</v>
      </c>
      <c r="CF20" s="348" t="s">
        <v>87</v>
      </c>
      <c r="CG20" s="7">
        <v>1</v>
      </c>
      <c r="CH20" s="340" t="s">
        <v>87</v>
      </c>
      <c r="CI20" s="348" t="s">
        <v>1296</v>
      </c>
      <c r="CJ20" s="348" t="s">
        <v>1297</v>
      </c>
      <c r="CK20" s="348" t="s">
        <v>1298</v>
      </c>
      <c r="CL20" s="348" t="s">
        <v>87</v>
      </c>
      <c r="CM20" s="543" t="s">
        <v>1299</v>
      </c>
      <c r="CN20" s="348" t="s">
        <v>1300</v>
      </c>
      <c r="CO20" s="340" t="s">
        <v>1301</v>
      </c>
      <c r="CP20" s="340"/>
      <c r="CQ20" s="7">
        <v>5.4</v>
      </c>
      <c r="CR20" s="518">
        <v>5</v>
      </c>
      <c r="CS20" s="7">
        <v>21.6</v>
      </c>
      <c r="CT20" s="348" t="s">
        <v>87</v>
      </c>
      <c r="CU20" s="7" t="s">
        <v>1302</v>
      </c>
      <c r="CV20" s="348" t="s">
        <v>1302</v>
      </c>
      <c r="CW20" s="348" t="s">
        <v>1302</v>
      </c>
      <c r="CX20" s="348" t="s">
        <v>87</v>
      </c>
      <c r="CY20" s="348" t="s">
        <v>87</v>
      </c>
    </row>
    <row r="21" spans="1:103" s="541" customFormat="1" ht="57" customHeight="1">
      <c r="A21" s="19">
        <v>104</v>
      </c>
      <c r="B21" s="1" t="s">
        <v>95</v>
      </c>
      <c r="C21" s="1" t="s">
        <v>1089</v>
      </c>
      <c r="D21" s="412" t="s">
        <v>17</v>
      </c>
      <c r="E21" s="536">
        <v>2.5000000000000001E-3</v>
      </c>
      <c r="F21" s="412" t="s">
        <v>376</v>
      </c>
      <c r="G21" s="412" t="s">
        <v>377</v>
      </c>
      <c r="H21" s="412" t="s">
        <v>1182</v>
      </c>
      <c r="I21" s="412" t="s">
        <v>1188</v>
      </c>
      <c r="J21" s="412" t="s">
        <v>77</v>
      </c>
      <c r="K21" s="412" t="s">
        <v>1081</v>
      </c>
      <c r="L21" s="412" t="s">
        <v>88</v>
      </c>
      <c r="M21" s="412" t="s">
        <v>85</v>
      </c>
      <c r="N21" s="412" t="s">
        <v>1083</v>
      </c>
      <c r="O21" s="412" t="s">
        <v>82</v>
      </c>
      <c r="P21" s="19" t="s">
        <v>82</v>
      </c>
      <c r="Q21" s="19" t="s">
        <v>82</v>
      </c>
      <c r="R21" s="319">
        <v>43922</v>
      </c>
      <c r="S21" s="319">
        <v>47818</v>
      </c>
      <c r="T21" s="537">
        <v>1</v>
      </c>
      <c r="U21" s="537">
        <v>1</v>
      </c>
      <c r="V21" s="537">
        <v>1</v>
      </c>
      <c r="W21" s="537">
        <v>1</v>
      </c>
      <c r="X21" s="537">
        <v>1</v>
      </c>
      <c r="Y21" s="537">
        <v>1</v>
      </c>
      <c r="Z21" s="537">
        <v>1</v>
      </c>
      <c r="AA21" s="537">
        <v>1</v>
      </c>
      <c r="AB21" s="537">
        <v>1</v>
      </c>
      <c r="AC21" s="537">
        <v>1</v>
      </c>
      <c r="AD21" s="537">
        <v>1</v>
      </c>
      <c r="AE21" s="537">
        <v>1</v>
      </c>
      <c r="AF21" s="321">
        <v>4044512</v>
      </c>
      <c r="AG21" s="321">
        <v>4044512</v>
      </c>
      <c r="AH21" s="412" t="s">
        <v>86</v>
      </c>
      <c r="AI21" s="412" t="s">
        <v>80</v>
      </c>
      <c r="AJ21" s="321">
        <f>AF21*1.06</f>
        <v>4287182.7200000007</v>
      </c>
      <c r="AK21" s="321">
        <f>AJ21</f>
        <v>4287182.7200000007</v>
      </c>
      <c r="AL21" s="412" t="s">
        <v>86</v>
      </c>
      <c r="AM21" s="412" t="s">
        <v>80</v>
      </c>
      <c r="AN21" s="321">
        <f>AJ21*1.06</f>
        <v>4544413.6832000008</v>
      </c>
      <c r="AO21" s="321">
        <f>AN21</f>
        <v>4544413.6832000008</v>
      </c>
      <c r="AP21" s="412" t="s">
        <v>86</v>
      </c>
      <c r="AQ21" s="412" t="s">
        <v>80</v>
      </c>
      <c r="AR21" s="321">
        <f>AN21*1.06</f>
        <v>4817078.5041920012</v>
      </c>
      <c r="AS21" s="321">
        <f>AR21</f>
        <v>4817078.5041920012</v>
      </c>
      <c r="AT21" s="412" t="s">
        <v>86</v>
      </c>
      <c r="AU21" s="412" t="s">
        <v>80</v>
      </c>
      <c r="AV21" s="321">
        <f>AR21*1.06</f>
        <v>5106103.2144435216</v>
      </c>
      <c r="AW21" s="321">
        <f>AV21</f>
        <v>5106103.2144435216</v>
      </c>
      <c r="AX21" s="412" t="s">
        <v>86</v>
      </c>
      <c r="AY21" s="412" t="s">
        <v>80</v>
      </c>
      <c r="AZ21" s="321">
        <f>AV21*1.06</f>
        <v>5412469.4073101329</v>
      </c>
      <c r="BA21" s="321">
        <f>AZ21</f>
        <v>5412469.4073101329</v>
      </c>
      <c r="BB21" s="412" t="s">
        <v>86</v>
      </c>
      <c r="BC21" s="412" t="s">
        <v>80</v>
      </c>
      <c r="BD21" s="321">
        <f>AZ21*1.06</f>
        <v>5737217.571748741</v>
      </c>
      <c r="BE21" s="321">
        <f>BD21</f>
        <v>5737217.571748741</v>
      </c>
      <c r="BF21" s="412" t="s">
        <v>86</v>
      </c>
      <c r="BG21" s="412" t="s">
        <v>80</v>
      </c>
      <c r="BH21" s="321">
        <f>BD21*1.06</f>
        <v>6081450.6260536658</v>
      </c>
      <c r="BI21" s="321">
        <f>BH21</f>
        <v>6081450.6260536658</v>
      </c>
      <c r="BJ21" s="412" t="s">
        <v>86</v>
      </c>
      <c r="BK21" s="412" t="s">
        <v>80</v>
      </c>
      <c r="BL21" s="321">
        <f>BH21*1.06</f>
        <v>6446337.6636168864</v>
      </c>
      <c r="BM21" s="321">
        <f>BL21</f>
        <v>6446337.6636168864</v>
      </c>
      <c r="BN21" s="412" t="s">
        <v>86</v>
      </c>
      <c r="BO21" s="412" t="s">
        <v>80</v>
      </c>
      <c r="BP21" s="321">
        <f>BL21*1.06</f>
        <v>6833117.9234338999</v>
      </c>
      <c r="BQ21" s="321">
        <f>BP21</f>
        <v>6833117.9234338999</v>
      </c>
      <c r="BR21" s="412" t="s">
        <v>86</v>
      </c>
      <c r="BS21" s="412" t="s">
        <v>80</v>
      </c>
      <c r="BT21" s="321">
        <f>BP21*1.06</f>
        <v>7243104.9988399344</v>
      </c>
      <c r="BU21" s="321">
        <f>BT21</f>
        <v>7243104.9988399344</v>
      </c>
      <c r="BV21" s="412" t="s">
        <v>86</v>
      </c>
      <c r="BW21" s="412" t="s">
        <v>80</v>
      </c>
      <c r="BX21" s="321">
        <v>60552988.312838785</v>
      </c>
      <c r="BY21" s="412" t="s">
        <v>378</v>
      </c>
      <c r="BZ21" s="22" t="s">
        <v>379</v>
      </c>
      <c r="CA21" s="492" t="s">
        <v>380</v>
      </c>
      <c r="CB21" s="492" t="s">
        <v>1133</v>
      </c>
      <c r="CC21" s="494" t="s">
        <v>87</v>
      </c>
      <c r="CD21" s="542" t="s">
        <v>1134</v>
      </c>
      <c r="CE21" s="544">
        <v>0.4</v>
      </c>
      <c r="CF21" s="496">
        <v>0.5</v>
      </c>
      <c r="CG21" s="496">
        <v>0.75</v>
      </c>
      <c r="CH21" s="340" t="s">
        <v>87</v>
      </c>
      <c r="CI21" s="348" t="s">
        <v>1303</v>
      </c>
      <c r="CJ21" s="348" t="s">
        <v>1304</v>
      </c>
      <c r="CK21" s="348" t="s">
        <v>1305</v>
      </c>
      <c r="CL21" s="348" t="s">
        <v>87</v>
      </c>
      <c r="CM21" s="543" t="s">
        <v>1306</v>
      </c>
      <c r="CN21" s="549" t="s">
        <v>1307</v>
      </c>
      <c r="CO21" s="340" t="s">
        <v>1308</v>
      </c>
      <c r="CP21" s="493" t="s">
        <v>87</v>
      </c>
      <c r="CQ21" s="7"/>
      <c r="CR21" s="7">
        <v>0</v>
      </c>
      <c r="CS21" s="7">
        <v>0</v>
      </c>
      <c r="CT21" s="348" t="s">
        <v>87</v>
      </c>
      <c r="CU21" s="7"/>
      <c r="CV21" s="348" t="s">
        <v>1309</v>
      </c>
      <c r="CW21" s="348" t="s">
        <v>1309</v>
      </c>
      <c r="CX21" s="348" t="s">
        <v>87</v>
      </c>
      <c r="CY21" s="348" t="s">
        <v>87</v>
      </c>
    </row>
    <row r="22" spans="1:103" s="541" customFormat="1" ht="57" customHeight="1">
      <c r="A22" s="19">
        <v>105</v>
      </c>
      <c r="B22" s="1" t="s">
        <v>95</v>
      </c>
      <c r="C22" s="1" t="s">
        <v>1089</v>
      </c>
      <c r="D22" s="412" t="s">
        <v>18</v>
      </c>
      <c r="E22" s="536">
        <v>2.5000000000000001E-3</v>
      </c>
      <c r="F22" s="412" t="s">
        <v>349</v>
      </c>
      <c r="G22" s="412" t="s">
        <v>350</v>
      </c>
      <c r="H22" s="412" t="s">
        <v>1175</v>
      </c>
      <c r="I22" s="412" t="s">
        <v>1176</v>
      </c>
      <c r="J22" s="412" t="s">
        <v>77</v>
      </c>
      <c r="K22" s="412" t="s">
        <v>1083</v>
      </c>
      <c r="L22" s="412" t="s">
        <v>83</v>
      </c>
      <c r="M22" s="412" t="s">
        <v>85</v>
      </c>
      <c r="N22" s="412" t="s">
        <v>1083</v>
      </c>
      <c r="O22" s="412" t="s">
        <v>82</v>
      </c>
      <c r="P22" s="22" t="s">
        <v>82</v>
      </c>
      <c r="Q22" s="22" t="s">
        <v>82</v>
      </c>
      <c r="R22" s="319">
        <v>43831</v>
      </c>
      <c r="S22" s="319">
        <v>47848</v>
      </c>
      <c r="T22" s="412">
        <v>1</v>
      </c>
      <c r="U22" s="412">
        <v>1</v>
      </c>
      <c r="V22" s="412">
        <v>1</v>
      </c>
      <c r="W22" s="412">
        <v>1</v>
      </c>
      <c r="X22" s="412">
        <v>1</v>
      </c>
      <c r="Y22" s="412">
        <v>1</v>
      </c>
      <c r="Z22" s="412">
        <v>1</v>
      </c>
      <c r="AA22" s="412">
        <v>1</v>
      </c>
      <c r="AB22" s="412">
        <v>1</v>
      </c>
      <c r="AC22" s="412">
        <v>1</v>
      </c>
      <c r="AD22" s="412">
        <v>1</v>
      </c>
      <c r="AE22" s="412">
        <f>T22+U22+V22+W22+X22+Y22+Z22+AA22+AB22+AC22+AD22</f>
        <v>11</v>
      </c>
      <c r="AF22" s="321">
        <v>12000000</v>
      </c>
      <c r="AG22" s="321">
        <v>12000000</v>
      </c>
      <c r="AH22" s="572" t="s">
        <v>351</v>
      </c>
      <c r="AI22" s="412" t="s">
        <v>80</v>
      </c>
      <c r="AJ22" s="321">
        <v>12360000</v>
      </c>
      <c r="AK22" s="321">
        <v>12360000</v>
      </c>
      <c r="AL22" s="572" t="s">
        <v>351</v>
      </c>
      <c r="AM22" s="412" t="s">
        <v>80</v>
      </c>
      <c r="AN22" s="321">
        <v>12731000</v>
      </c>
      <c r="AO22" s="321">
        <v>12731000</v>
      </c>
      <c r="AP22" s="572" t="s">
        <v>351</v>
      </c>
      <c r="AQ22" s="19" t="s">
        <v>80</v>
      </c>
      <c r="AR22" s="321">
        <v>13113000</v>
      </c>
      <c r="AS22" s="321">
        <v>13113000</v>
      </c>
      <c r="AT22" s="572" t="s">
        <v>351</v>
      </c>
      <c r="AU22" s="412" t="s">
        <v>80</v>
      </c>
      <c r="AV22" s="321">
        <v>13506000</v>
      </c>
      <c r="AW22" s="321">
        <v>13506000</v>
      </c>
      <c r="AX22" s="572" t="s">
        <v>351</v>
      </c>
      <c r="AY22" s="412" t="s">
        <v>80</v>
      </c>
      <c r="AZ22" s="321">
        <v>13911000</v>
      </c>
      <c r="BA22" s="321">
        <v>13911000</v>
      </c>
      <c r="BB22" s="572" t="s">
        <v>351</v>
      </c>
      <c r="BC22" s="412" t="s">
        <v>80</v>
      </c>
      <c r="BD22" s="321">
        <v>14329000</v>
      </c>
      <c r="BE22" s="321">
        <v>14329000</v>
      </c>
      <c r="BF22" s="572" t="s">
        <v>351</v>
      </c>
      <c r="BG22" s="412" t="s">
        <v>80</v>
      </c>
      <c r="BH22" s="321">
        <v>14758000</v>
      </c>
      <c r="BI22" s="321">
        <v>14758000</v>
      </c>
      <c r="BJ22" s="572" t="s">
        <v>329</v>
      </c>
      <c r="BK22" s="412" t="s">
        <v>80</v>
      </c>
      <c r="BL22" s="321">
        <f>BH22*1.03</f>
        <v>15200740</v>
      </c>
      <c r="BM22" s="321">
        <f>BI22*1.03</f>
        <v>15200740</v>
      </c>
      <c r="BN22" s="572" t="s">
        <v>329</v>
      </c>
      <c r="BO22" s="412" t="s">
        <v>80</v>
      </c>
      <c r="BP22" s="321">
        <f>BL22*1.03</f>
        <v>15656762.200000001</v>
      </c>
      <c r="BQ22" s="321">
        <f>BM22*1.03</f>
        <v>15656762.200000001</v>
      </c>
      <c r="BR22" s="411" t="str">
        <f>BN22</f>
        <v>Funcionamiento</v>
      </c>
      <c r="BS22" s="412" t="s">
        <v>80</v>
      </c>
      <c r="BT22" s="321">
        <f>BP22*1.03</f>
        <v>16126465.066000002</v>
      </c>
      <c r="BU22" s="321">
        <f>BQ22*1.03</f>
        <v>16126465.066000002</v>
      </c>
      <c r="BV22" s="411" t="str">
        <f>BR22</f>
        <v>Funcionamiento</v>
      </c>
      <c r="BW22" s="412" t="s">
        <v>80</v>
      </c>
      <c r="BX22" s="321">
        <v>153691967.266</v>
      </c>
      <c r="BY22" s="412" t="s">
        <v>333</v>
      </c>
      <c r="BZ22" s="22" t="s">
        <v>334</v>
      </c>
      <c r="CA22" s="492" t="s">
        <v>352</v>
      </c>
      <c r="CB22" s="492" t="s">
        <v>1310</v>
      </c>
      <c r="CC22" s="492" t="s">
        <v>87</v>
      </c>
      <c r="CD22" s="542" t="s">
        <v>1136</v>
      </c>
      <c r="CE22" s="348" t="s">
        <v>87</v>
      </c>
      <c r="CF22" s="348" t="s">
        <v>87</v>
      </c>
      <c r="CG22" s="348" t="s">
        <v>87</v>
      </c>
      <c r="CH22" s="340" t="s">
        <v>87</v>
      </c>
      <c r="CI22" s="348" t="s">
        <v>1311</v>
      </c>
      <c r="CJ22" s="348" t="s">
        <v>1312</v>
      </c>
      <c r="CK22" s="348" t="s">
        <v>1313</v>
      </c>
      <c r="CL22" s="348" t="s">
        <v>87</v>
      </c>
      <c r="CM22" s="543" t="s">
        <v>1314</v>
      </c>
      <c r="CN22" s="549" t="s">
        <v>1315</v>
      </c>
      <c r="CO22" s="340" t="s">
        <v>1316</v>
      </c>
      <c r="CP22" s="543" t="s">
        <v>87</v>
      </c>
      <c r="CQ22" s="7">
        <v>0</v>
      </c>
      <c r="CR22" s="518">
        <v>7</v>
      </c>
      <c r="CS22" s="7"/>
      <c r="CT22" s="348" t="s">
        <v>87</v>
      </c>
      <c r="CU22" s="7" t="s">
        <v>1317</v>
      </c>
      <c r="CV22" s="348" t="s">
        <v>1318</v>
      </c>
      <c r="CW22" s="348"/>
      <c r="CX22" s="348" t="s">
        <v>87</v>
      </c>
      <c r="CY22" s="348" t="s">
        <v>87</v>
      </c>
    </row>
    <row r="23" spans="1:103" s="541" customFormat="1" ht="57" customHeight="1">
      <c r="A23" s="19">
        <v>106</v>
      </c>
      <c r="B23" s="1" t="s">
        <v>95</v>
      </c>
      <c r="C23" s="1" t="s">
        <v>1089</v>
      </c>
      <c r="D23" s="412" t="s">
        <v>19</v>
      </c>
      <c r="E23" s="536">
        <v>2.5000000000000001E-3</v>
      </c>
      <c r="F23" s="412" t="s">
        <v>363</v>
      </c>
      <c r="G23" s="412" t="s">
        <v>364</v>
      </c>
      <c r="H23" s="412" t="s">
        <v>1175</v>
      </c>
      <c r="I23" s="412" t="s">
        <v>1176</v>
      </c>
      <c r="J23" s="412" t="s">
        <v>77</v>
      </c>
      <c r="K23" s="412" t="s">
        <v>1081</v>
      </c>
      <c r="L23" s="412" t="s">
        <v>94</v>
      </c>
      <c r="M23" s="412" t="s">
        <v>85</v>
      </c>
      <c r="N23" s="412" t="s">
        <v>1083</v>
      </c>
      <c r="O23" s="412" t="s">
        <v>82</v>
      </c>
      <c r="P23" s="22" t="s">
        <v>82</v>
      </c>
      <c r="Q23" s="22" t="s">
        <v>82</v>
      </c>
      <c r="R23" s="319">
        <v>43850</v>
      </c>
      <c r="S23" s="319">
        <v>47832</v>
      </c>
      <c r="T23" s="537">
        <v>0.55000000000000004</v>
      </c>
      <c r="U23" s="537">
        <v>0.56999999999999995</v>
      </c>
      <c r="V23" s="537">
        <v>0.59</v>
      </c>
      <c r="W23" s="537">
        <v>0.61</v>
      </c>
      <c r="X23" s="537">
        <v>0.62</v>
      </c>
      <c r="Y23" s="537">
        <v>0.63</v>
      </c>
      <c r="Z23" s="537">
        <v>0.64</v>
      </c>
      <c r="AA23" s="537">
        <v>0.64</v>
      </c>
      <c r="AB23" s="537">
        <v>0.65</v>
      </c>
      <c r="AC23" s="537">
        <v>0.65</v>
      </c>
      <c r="AD23" s="537">
        <v>0.65</v>
      </c>
      <c r="AE23" s="537">
        <v>0.65</v>
      </c>
      <c r="AF23" s="321">
        <v>12000000</v>
      </c>
      <c r="AG23" s="321">
        <v>12000000</v>
      </c>
      <c r="AH23" s="572" t="s">
        <v>351</v>
      </c>
      <c r="AI23" s="412" t="s">
        <v>80</v>
      </c>
      <c r="AJ23" s="321">
        <v>12360000</v>
      </c>
      <c r="AK23" s="321">
        <v>12000000</v>
      </c>
      <c r="AL23" s="572" t="s">
        <v>351</v>
      </c>
      <c r="AM23" s="412" t="s">
        <v>80</v>
      </c>
      <c r="AN23" s="321">
        <v>12731000</v>
      </c>
      <c r="AO23" s="321">
        <v>12731000</v>
      </c>
      <c r="AP23" s="572" t="s">
        <v>351</v>
      </c>
      <c r="AQ23" s="412" t="s">
        <v>80</v>
      </c>
      <c r="AR23" s="321">
        <v>13113000</v>
      </c>
      <c r="AS23" s="321">
        <v>13113000</v>
      </c>
      <c r="AT23" s="572" t="s">
        <v>351</v>
      </c>
      <c r="AU23" s="412" t="s">
        <v>80</v>
      </c>
      <c r="AV23" s="321">
        <v>13506000</v>
      </c>
      <c r="AW23" s="321">
        <v>13506000</v>
      </c>
      <c r="AX23" s="572" t="s">
        <v>351</v>
      </c>
      <c r="AY23" s="412" t="s">
        <v>80</v>
      </c>
      <c r="AZ23" s="321">
        <v>13911000</v>
      </c>
      <c r="BA23" s="321">
        <v>13911000</v>
      </c>
      <c r="BB23" s="572" t="s">
        <v>351</v>
      </c>
      <c r="BC23" s="412" t="s">
        <v>80</v>
      </c>
      <c r="BD23" s="321">
        <v>14329000</v>
      </c>
      <c r="BE23" s="321">
        <v>13911000</v>
      </c>
      <c r="BF23" s="572" t="s">
        <v>351</v>
      </c>
      <c r="BG23" s="412" t="s">
        <v>80</v>
      </c>
      <c r="BH23" s="321">
        <v>14758000</v>
      </c>
      <c r="BI23" s="321">
        <v>14758000</v>
      </c>
      <c r="BJ23" s="572" t="s">
        <v>329</v>
      </c>
      <c r="BK23" s="412" t="s">
        <v>80</v>
      </c>
      <c r="BL23" s="321">
        <v>15201000</v>
      </c>
      <c r="BM23" s="321">
        <v>14758000</v>
      </c>
      <c r="BN23" s="572" t="s">
        <v>329</v>
      </c>
      <c r="BO23" s="412" t="s">
        <v>80</v>
      </c>
      <c r="BP23" s="321">
        <v>15657000</v>
      </c>
      <c r="BQ23" s="321">
        <v>15657000</v>
      </c>
      <c r="BR23" s="411" t="str">
        <f>BN23</f>
        <v>Funcionamiento</v>
      </c>
      <c r="BS23" s="412" t="s">
        <v>80</v>
      </c>
      <c r="BT23" s="321">
        <f>BP23*1.03</f>
        <v>16126710</v>
      </c>
      <c r="BU23" s="321">
        <v>15657000</v>
      </c>
      <c r="BV23" s="412" t="s">
        <v>329</v>
      </c>
      <c r="BW23" s="412" t="s">
        <v>80</v>
      </c>
      <c r="BX23" s="321">
        <v>153692710</v>
      </c>
      <c r="BY23" s="412" t="s">
        <v>333</v>
      </c>
      <c r="BZ23" s="22" t="s">
        <v>334</v>
      </c>
      <c r="CA23" s="492" t="s">
        <v>365</v>
      </c>
      <c r="CB23" s="492" t="s">
        <v>1137</v>
      </c>
      <c r="CC23" s="492" t="s">
        <v>87</v>
      </c>
      <c r="CD23" s="542" t="s">
        <v>1138</v>
      </c>
      <c r="CE23" s="348" t="s">
        <v>87</v>
      </c>
      <c r="CF23" s="348" t="s">
        <v>87</v>
      </c>
      <c r="CG23" s="348" t="s">
        <v>87</v>
      </c>
      <c r="CH23" s="340" t="s">
        <v>87</v>
      </c>
      <c r="CI23" s="348" t="s">
        <v>1319</v>
      </c>
      <c r="CJ23" s="348" t="s">
        <v>1320</v>
      </c>
      <c r="CK23" s="348" t="s">
        <v>1321</v>
      </c>
      <c r="CL23" s="348" t="s">
        <v>87</v>
      </c>
      <c r="CM23" s="348" t="s">
        <v>1322</v>
      </c>
      <c r="CN23" s="7" t="s">
        <v>1323</v>
      </c>
      <c r="CO23" s="340" t="s">
        <v>1324</v>
      </c>
      <c r="CP23" s="493" t="s">
        <v>87</v>
      </c>
      <c r="CQ23" s="7"/>
      <c r="CR23" s="518"/>
      <c r="CS23" s="7"/>
      <c r="CT23" s="348" t="s">
        <v>87</v>
      </c>
      <c r="CU23" s="7"/>
      <c r="CV23" s="348"/>
      <c r="CW23" s="7"/>
      <c r="CX23" s="348" t="s">
        <v>87</v>
      </c>
      <c r="CY23" s="348" t="s">
        <v>1325</v>
      </c>
    </row>
    <row r="24" spans="1:103" s="541" customFormat="1" ht="57" customHeight="1">
      <c r="A24" s="19">
        <v>107</v>
      </c>
      <c r="B24" s="1" t="s">
        <v>95</v>
      </c>
      <c r="C24" s="1" t="s">
        <v>1089</v>
      </c>
      <c r="D24" s="412" t="s">
        <v>20</v>
      </c>
      <c r="E24" s="536">
        <v>2.5000000000000001E-3</v>
      </c>
      <c r="F24" s="412" t="s">
        <v>283</v>
      </c>
      <c r="G24" s="412" t="s">
        <v>284</v>
      </c>
      <c r="H24" s="22" t="s">
        <v>1182</v>
      </c>
      <c r="I24" s="22" t="s">
        <v>1187</v>
      </c>
      <c r="J24" s="412" t="s">
        <v>91</v>
      </c>
      <c r="K24" s="412" t="s">
        <v>1083</v>
      </c>
      <c r="L24" s="22" t="s">
        <v>94</v>
      </c>
      <c r="M24" s="22" t="s">
        <v>85</v>
      </c>
      <c r="N24" s="412" t="s">
        <v>1083</v>
      </c>
      <c r="O24" s="412" t="s">
        <v>82</v>
      </c>
      <c r="P24" s="22" t="s">
        <v>82</v>
      </c>
      <c r="Q24" s="22" t="s">
        <v>82</v>
      </c>
      <c r="R24" s="319">
        <v>43983</v>
      </c>
      <c r="S24" s="221">
        <v>47848</v>
      </c>
      <c r="T24" s="25">
        <v>0.1</v>
      </c>
      <c r="U24" s="25">
        <v>0.2</v>
      </c>
      <c r="V24" s="25">
        <v>0.3</v>
      </c>
      <c r="W24" s="25">
        <v>0.4</v>
      </c>
      <c r="X24" s="25">
        <v>0.5</v>
      </c>
      <c r="Y24" s="25">
        <v>0.6</v>
      </c>
      <c r="Z24" s="25">
        <v>0.7</v>
      </c>
      <c r="AA24" s="25">
        <v>0.8</v>
      </c>
      <c r="AB24" s="25">
        <v>0.9</v>
      </c>
      <c r="AC24" s="25">
        <v>1</v>
      </c>
      <c r="AD24" s="25">
        <v>1</v>
      </c>
      <c r="AE24" s="25">
        <v>1</v>
      </c>
      <c r="AF24" s="321">
        <v>38000000</v>
      </c>
      <c r="AG24" s="321">
        <v>38000000</v>
      </c>
      <c r="AH24" s="22" t="s">
        <v>86</v>
      </c>
      <c r="AI24" s="22">
        <v>7863</v>
      </c>
      <c r="AJ24" s="321">
        <v>39900000</v>
      </c>
      <c r="AK24" s="321">
        <v>39900000</v>
      </c>
      <c r="AL24" s="22" t="s">
        <v>86</v>
      </c>
      <c r="AM24" s="22">
        <v>7863</v>
      </c>
      <c r="AN24" s="321">
        <v>41895000</v>
      </c>
      <c r="AO24" s="321">
        <v>41895000</v>
      </c>
      <c r="AP24" s="22" t="s">
        <v>86</v>
      </c>
      <c r="AQ24" s="22">
        <v>7863</v>
      </c>
      <c r="AR24" s="321">
        <v>43989750</v>
      </c>
      <c r="AS24" s="321">
        <v>43989750</v>
      </c>
      <c r="AT24" s="22" t="s">
        <v>86</v>
      </c>
      <c r="AU24" s="22">
        <v>7863</v>
      </c>
      <c r="AV24" s="321">
        <v>46189237.5</v>
      </c>
      <c r="AW24" s="321">
        <v>46189237.5</v>
      </c>
      <c r="AX24" s="22" t="s">
        <v>1085</v>
      </c>
      <c r="AY24" s="22">
        <v>7863</v>
      </c>
      <c r="AZ24" s="321">
        <v>48498699.375</v>
      </c>
      <c r="BA24" s="321" t="s">
        <v>80</v>
      </c>
      <c r="BB24" s="22" t="s">
        <v>86</v>
      </c>
      <c r="BC24" s="22" t="s">
        <v>1087</v>
      </c>
      <c r="BD24" s="321">
        <v>50923634.34375</v>
      </c>
      <c r="BE24" s="321" t="s">
        <v>80</v>
      </c>
      <c r="BF24" s="22" t="s">
        <v>1085</v>
      </c>
      <c r="BG24" s="22" t="s">
        <v>1087</v>
      </c>
      <c r="BH24" s="321">
        <v>53469816.060937501</v>
      </c>
      <c r="BI24" s="321" t="s">
        <v>80</v>
      </c>
      <c r="BJ24" s="22" t="s">
        <v>86</v>
      </c>
      <c r="BK24" s="22" t="s">
        <v>1107</v>
      </c>
      <c r="BL24" s="321">
        <v>56143306.863984376</v>
      </c>
      <c r="BM24" s="321" t="s">
        <v>80</v>
      </c>
      <c r="BN24" s="22" t="s">
        <v>86</v>
      </c>
      <c r="BO24" s="22" t="s">
        <v>1107</v>
      </c>
      <c r="BP24" s="321">
        <v>58950472.207183592</v>
      </c>
      <c r="BQ24" s="321" t="s">
        <v>80</v>
      </c>
      <c r="BR24" s="22" t="s">
        <v>86</v>
      </c>
      <c r="BS24" s="22" t="s">
        <v>1107</v>
      </c>
      <c r="BT24" s="321">
        <f>(BP24*5%)+BP24</f>
        <v>61897995.817542769</v>
      </c>
      <c r="BU24" s="321" t="s">
        <v>80</v>
      </c>
      <c r="BV24" s="562" t="s">
        <v>86</v>
      </c>
      <c r="BW24" s="22" t="s">
        <v>1108</v>
      </c>
      <c r="BX24" s="321">
        <v>539857912.16839826</v>
      </c>
      <c r="BY24" s="412" t="s">
        <v>98</v>
      </c>
      <c r="BZ24" s="412" t="s">
        <v>173</v>
      </c>
      <c r="CA24" s="1" t="s">
        <v>174</v>
      </c>
      <c r="CB24" s="1" t="s">
        <v>175</v>
      </c>
      <c r="CC24" s="1" t="s">
        <v>176</v>
      </c>
      <c r="CD24" s="563" t="s">
        <v>177</v>
      </c>
      <c r="CE24" s="348" t="s">
        <v>87</v>
      </c>
      <c r="CF24" s="348" t="s">
        <v>87</v>
      </c>
      <c r="CG24" s="348" t="s">
        <v>87</v>
      </c>
      <c r="CH24" s="348" t="s">
        <v>87</v>
      </c>
      <c r="CI24" s="348" t="s">
        <v>1326</v>
      </c>
      <c r="CJ24" s="348" t="s">
        <v>1327</v>
      </c>
      <c r="CK24" s="348" t="s">
        <v>87</v>
      </c>
      <c r="CL24" s="348" t="s">
        <v>87</v>
      </c>
      <c r="CM24" s="348" t="s">
        <v>1084</v>
      </c>
      <c r="CN24" s="348" t="s">
        <v>1328</v>
      </c>
      <c r="CO24" s="543" t="s">
        <v>87</v>
      </c>
      <c r="CP24" s="348" t="s">
        <v>87</v>
      </c>
      <c r="CQ24" s="348" t="s">
        <v>1329</v>
      </c>
      <c r="CR24" s="348" t="s">
        <v>1329</v>
      </c>
      <c r="CS24" s="348" t="s">
        <v>87</v>
      </c>
      <c r="CT24" s="348" t="s">
        <v>87</v>
      </c>
      <c r="CU24" s="348" t="s">
        <v>1084</v>
      </c>
      <c r="CV24" s="348" t="s">
        <v>1084</v>
      </c>
      <c r="CW24" s="348" t="s">
        <v>87</v>
      </c>
      <c r="CX24" s="348" t="s">
        <v>87</v>
      </c>
      <c r="CY24" s="348" t="s">
        <v>87</v>
      </c>
    </row>
    <row r="25" spans="1:103" s="541" customFormat="1" ht="57" customHeight="1">
      <c r="A25" s="19">
        <v>108</v>
      </c>
      <c r="B25" s="1" t="s">
        <v>95</v>
      </c>
      <c r="C25" s="1" t="s">
        <v>1089</v>
      </c>
      <c r="D25" s="412" t="s">
        <v>21</v>
      </c>
      <c r="E25" s="536">
        <v>5.0000000000000001E-3</v>
      </c>
      <c r="F25" s="22" t="s">
        <v>290</v>
      </c>
      <c r="G25" s="22" t="s">
        <v>291</v>
      </c>
      <c r="H25" s="20" t="s">
        <v>1199</v>
      </c>
      <c r="I25" s="20" t="s">
        <v>1249</v>
      </c>
      <c r="J25" s="412" t="s">
        <v>91</v>
      </c>
      <c r="K25" s="412" t="s">
        <v>1081</v>
      </c>
      <c r="L25" s="20" t="s">
        <v>83</v>
      </c>
      <c r="M25" s="20" t="s">
        <v>85</v>
      </c>
      <c r="N25" s="412" t="s">
        <v>1161</v>
      </c>
      <c r="O25" s="22">
        <v>117</v>
      </c>
      <c r="P25" s="22" t="s">
        <v>79</v>
      </c>
      <c r="Q25" s="20" t="s">
        <v>79</v>
      </c>
      <c r="R25" s="221">
        <v>43983</v>
      </c>
      <c r="S25" s="221">
        <v>47848</v>
      </c>
      <c r="T25" s="19">
        <v>171</v>
      </c>
      <c r="U25" s="19">
        <v>1001</v>
      </c>
      <c r="V25" s="19">
        <v>942</v>
      </c>
      <c r="W25" s="19">
        <v>618</v>
      </c>
      <c r="X25" s="19">
        <v>243</v>
      </c>
      <c r="Y25" s="19">
        <v>850</v>
      </c>
      <c r="Z25" s="19">
        <v>850</v>
      </c>
      <c r="AA25" s="19">
        <v>850</v>
      </c>
      <c r="AB25" s="19">
        <v>425</v>
      </c>
      <c r="AC25" s="19">
        <v>850</v>
      </c>
      <c r="AD25" s="19">
        <v>850</v>
      </c>
      <c r="AE25" s="356">
        <f>+SUM(T25:AD25)</f>
        <v>7650</v>
      </c>
      <c r="AF25" s="321">
        <v>7000000</v>
      </c>
      <c r="AG25" s="321">
        <v>7000000</v>
      </c>
      <c r="AH25" s="564" t="s">
        <v>1139</v>
      </c>
      <c r="AI25" s="565" t="s">
        <v>1140</v>
      </c>
      <c r="AJ25" s="321">
        <v>101880154</v>
      </c>
      <c r="AK25" s="321">
        <v>101880154</v>
      </c>
      <c r="AL25" s="564" t="s">
        <v>86</v>
      </c>
      <c r="AM25" s="565" t="s">
        <v>205</v>
      </c>
      <c r="AN25" s="321">
        <v>95887204</v>
      </c>
      <c r="AO25" s="321">
        <v>95887204</v>
      </c>
      <c r="AP25" s="564" t="s">
        <v>86</v>
      </c>
      <c r="AQ25" s="565" t="s">
        <v>205</v>
      </c>
      <c r="AR25" s="321">
        <v>62925977</v>
      </c>
      <c r="AS25" s="321">
        <v>62925977</v>
      </c>
      <c r="AT25" s="564" t="s">
        <v>86</v>
      </c>
      <c r="AU25" s="565" t="s">
        <v>205</v>
      </c>
      <c r="AV25" s="321">
        <v>24741752</v>
      </c>
      <c r="AW25" s="321">
        <v>24741752</v>
      </c>
      <c r="AX25" s="564" t="s">
        <v>86</v>
      </c>
      <c r="AY25" s="19">
        <v>7874</v>
      </c>
      <c r="AZ25" s="321">
        <f>939000*Y25</f>
        <v>798150000</v>
      </c>
      <c r="BA25" s="321">
        <v>0</v>
      </c>
      <c r="BB25" s="564" t="s">
        <v>86</v>
      </c>
      <c r="BC25" s="562" t="s">
        <v>1087</v>
      </c>
      <c r="BD25" s="321">
        <f>939000*Z25</f>
        <v>798150000</v>
      </c>
      <c r="BE25" s="321">
        <v>0</v>
      </c>
      <c r="BF25" s="564" t="s">
        <v>86</v>
      </c>
      <c r="BG25" s="562" t="s">
        <v>1087</v>
      </c>
      <c r="BH25" s="321">
        <f>939000*AA25</f>
        <v>798150000</v>
      </c>
      <c r="BI25" s="321">
        <v>0</v>
      </c>
      <c r="BJ25" s="564" t="s">
        <v>86</v>
      </c>
      <c r="BK25" s="562" t="s">
        <v>1087</v>
      </c>
      <c r="BL25" s="321">
        <f>939000*AB25</f>
        <v>399075000</v>
      </c>
      <c r="BM25" s="321">
        <v>0</v>
      </c>
      <c r="BN25" s="564" t="s">
        <v>86</v>
      </c>
      <c r="BO25" s="562" t="s">
        <v>1087</v>
      </c>
      <c r="BP25" s="321">
        <f>939000*AC25</f>
        <v>798150000</v>
      </c>
      <c r="BQ25" s="321">
        <v>0</v>
      </c>
      <c r="BR25" s="564" t="s">
        <v>86</v>
      </c>
      <c r="BS25" s="562" t="s">
        <v>1087</v>
      </c>
      <c r="BT25" s="321">
        <f>939000*AD25</f>
        <v>798150000</v>
      </c>
      <c r="BU25" s="321">
        <v>0</v>
      </c>
      <c r="BV25" s="564" t="s">
        <v>86</v>
      </c>
      <c r="BW25" s="562" t="s">
        <v>1087</v>
      </c>
      <c r="BX25" s="321">
        <v>4682260087</v>
      </c>
      <c r="BY25" s="545" t="s">
        <v>98</v>
      </c>
      <c r="BZ25" s="412" t="s">
        <v>173</v>
      </c>
      <c r="CA25" s="4" t="s">
        <v>292</v>
      </c>
      <c r="CB25" s="4" t="s">
        <v>293</v>
      </c>
      <c r="CC25" s="4" t="s">
        <v>294</v>
      </c>
      <c r="CD25" s="566" t="s">
        <v>295</v>
      </c>
      <c r="CE25" s="348" t="s">
        <v>87</v>
      </c>
      <c r="CF25" s="348" t="s">
        <v>87</v>
      </c>
      <c r="CG25" s="348" t="s">
        <v>87</v>
      </c>
      <c r="CH25" s="348" t="s">
        <v>87</v>
      </c>
      <c r="CI25" s="348" t="s">
        <v>1330</v>
      </c>
      <c r="CJ25" s="348" t="s">
        <v>1331</v>
      </c>
      <c r="CK25" s="348" t="s">
        <v>87</v>
      </c>
      <c r="CL25" s="348" t="s">
        <v>87</v>
      </c>
      <c r="CM25" s="348" t="s">
        <v>1332</v>
      </c>
      <c r="CN25" s="348" t="s">
        <v>1333</v>
      </c>
      <c r="CO25" s="543" t="s">
        <v>87</v>
      </c>
      <c r="CP25" s="348" t="s">
        <v>87</v>
      </c>
      <c r="CQ25" s="348">
        <v>5450</v>
      </c>
      <c r="CR25" s="348">
        <v>604</v>
      </c>
      <c r="CS25" s="348" t="s">
        <v>87</v>
      </c>
      <c r="CT25" s="348" t="s">
        <v>87</v>
      </c>
      <c r="CU25" s="348" t="s">
        <v>1334</v>
      </c>
      <c r="CV25" s="348" t="s">
        <v>1335</v>
      </c>
      <c r="CW25" s="348" t="s">
        <v>87</v>
      </c>
      <c r="CX25" s="348" t="s">
        <v>87</v>
      </c>
      <c r="CY25" s="348" t="s">
        <v>87</v>
      </c>
    </row>
    <row r="26" spans="1:103" s="541" customFormat="1" ht="57" customHeight="1">
      <c r="A26" s="19">
        <v>109</v>
      </c>
      <c r="B26" s="1" t="s">
        <v>95</v>
      </c>
      <c r="C26" s="1" t="s">
        <v>1089</v>
      </c>
      <c r="D26" s="412" t="s">
        <v>22</v>
      </c>
      <c r="E26" s="536">
        <v>2.5000000000000001E-3</v>
      </c>
      <c r="F26" s="22" t="s">
        <v>305</v>
      </c>
      <c r="G26" s="22" t="s">
        <v>306</v>
      </c>
      <c r="H26" s="412" t="s">
        <v>1175</v>
      </c>
      <c r="I26" s="412" t="s">
        <v>1176</v>
      </c>
      <c r="J26" s="412" t="s">
        <v>77</v>
      </c>
      <c r="K26" s="412" t="s">
        <v>1083</v>
      </c>
      <c r="L26" s="22" t="s">
        <v>83</v>
      </c>
      <c r="M26" s="22" t="s">
        <v>85</v>
      </c>
      <c r="N26" s="412" t="s">
        <v>1083</v>
      </c>
      <c r="O26" s="412" t="s">
        <v>82</v>
      </c>
      <c r="P26" s="22" t="s">
        <v>82</v>
      </c>
      <c r="Q26" s="22" t="s">
        <v>82</v>
      </c>
      <c r="R26" s="319">
        <v>43983</v>
      </c>
      <c r="S26" s="221">
        <v>47848</v>
      </c>
      <c r="T26" s="22">
        <v>1</v>
      </c>
      <c r="U26" s="22">
        <v>1</v>
      </c>
      <c r="V26" s="22">
        <v>1</v>
      </c>
      <c r="W26" s="22">
        <v>1</v>
      </c>
      <c r="X26" s="22">
        <v>1</v>
      </c>
      <c r="Y26" s="22">
        <v>1</v>
      </c>
      <c r="Z26" s="22">
        <v>1</v>
      </c>
      <c r="AA26" s="22">
        <v>1</v>
      </c>
      <c r="AB26" s="22">
        <v>1</v>
      </c>
      <c r="AC26" s="22">
        <v>1</v>
      </c>
      <c r="AD26" s="22">
        <v>1</v>
      </c>
      <c r="AE26" s="22">
        <v>11</v>
      </c>
      <c r="AF26" s="321">
        <v>4250000</v>
      </c>
      <c r="AG26" s="321">
        <v>4250000</v>
      </c>
      <c r="AH26" s="411" t="s">
        <v>86</v>
      </c>
      <c r="AI26" s="538">
        <v>7863</v>
      </c>
      <c r="AJ26" s="321">
        <v>11687500</v>
      </c>
      <c r="AK26" s="321">
        <v>11687500</v>
      </c>
      <c r="AL26" s="411" t="s">
        <v>86</v>
      </c>
      <c r="AM26" s="538">
        <v>7863</v>
      </c>
      <c r="AN26" s="321">
        <v>12271875</v>
      </c>
      <c r="AO26" s="321">
        <v>12271875</v>
      </c>
      <c r="AP26" s="411" t="s">
        <v>86</v>
      </c>
      <c r="AQ26" s="538">
        <v>7863</v>
      </c>
      <c r="AR26" s="321">
        <v>12885468.75</v>
      </c>
      <c r="AS26" s="321">
        <v>12885468.75</v>
      </c>
      <c r="AT26" s="411" t="s">
        <v>86</v>
      </c>
      <c r="AU26" s="538">
        <v>7863</v>
      </c>
      <c r="AV26" s="321">
        <v>13529742.1875</v>
      </c>
      <c r="AW26" s="321">
        <v>13529742.1875</v>
      </c>
      <c r="AX26" s="411" t="s">
        <v>86</v>
      </c>
      <c r="AY26" s="538">
        <v>7863</v>
      </c>
      <c r="AZ26" s="321">
        <v>14206229.296875</v>
      </c>
      <c r="BA26" s="321" t="s">
        <v>80</v>
      </c>
      <c r="BB26" s="411" t="s">
        <v>86</v>
      </c>
      <c r="BC26" s="538" t="s">
        <v>1087</v>
      </c>
      <c r="BD26" s="321">
        <f>(AZ26*5%)+AZ26</f>
        <v>14916540.76171875</v>
      </c>
      <c r="BE26" s="321" t="s">
        <v>80</v>
      </c>
      <c r="BF26" s="411" t="s">
        <v>1085</v>
      </c>
      <c r="BG26" s="538" t="s">
        <v>1087</v>
      </c>
      <c r="BH26" s="321">
        <f>(BD26*5%)+BD26</f>
        <v>15662367.799804688</v>
      </c>
      <c r="BI26" s="321" t="s">
        <v>80</v>
      </c>
      <c r="BJ26" s="411" t="s">
        <v>86</v>
      </c>
      <c r="BK26" s="411" t="s">
        <v>1107</v>
      </c>
      <c r="BL26" s="321">
        <f>(BH26*5%)+BH26</f>
        <v>16445486.189794922</v>
      </c>
      <c r="BM26" s="321" t="s">
        <v>80</v>
      </c>
      <c r="BN26" s="411" t="s">
        <v>86</v>
      </c>
      <c r="BO26" s="411" t="s">
        <v>1107</v>
      </c>
      <c r="BP26" s="321">
        <f>(BL26*5%)+BL26</f>
        <v>17267760.49928467</v>
      </c>
      <c r="BQ26" s="321" t="s">
        <v>80</v>
      </c>
      <c r="BR26" s="411" t="s">
        <v>86</v>
      </c>
      <c r="BS26" s="411" t="s">
        <v>1107</v>
      </c>
      <c r="BT26" s="321">
        <f>(BP26*5%)+BP26</f>
        <v>18131148.524248902</v>
      </c>
      <c r="BU26" s="321" t="s">
        <v>80</v>
      </c>
      <c r="BV26" s="562" t="s">
        <v>86</v>
      </c>
      <c r="BW26" s="411" t="s">
        <v>1107</v>
      </c>
      <c r="BX26" s="321">
        <v>151254119.00922695</v>
      </c>
      <c r="BY26" s="545" t="s">
        <v>98</v>
      </c>
      <c r="BZ26" s="412" t="s">
        <v>173</v>
      </c>
      <c r="CA26" s="1" t="s">
        <v>174</v>
      </c>
      <c r="CB26" s="1" t="s">
        <v>175</v>
      </c>
      <c r="CC26" s="1" t="s">
        <v>176</v>
      </c>
      <c r="CD26" s="563" t="s">
        <v>177</v>
      </c>
      <c r="CE26" s="348" t="s">
        <v>87</v>
      </c>
      <c r="CF26" s="348" t="s">
        <v>87</v>
      </c>
      <c r="CG26" s="348" t="s">
        <v>87</v>
      </c>
      <c r="CH26" s="348" t="s">
        <v>87</v>
      </c>
      <c r="CI26" s="348" t="s">
        <v>1336</v>
      </c>
      <c r="CJ26" s="348" t="s">
        <v>1337</v>
      </c>
      <c r="CK26" s="348" t="s">
        <v>87</v>
      </c>
      <c r="CL26" s="348" t="s">
        <v>87</v>
      </c>
      <c r="CM26" s="348" t="s">
        <v>1338</v>
      </c>
      <c r="CN26" s="348" t="s">
        <v>1339</v>
      </c>
      <c r="CO26" s="543" t="s">
        <v>87</v>
      </c>
      <c r="CP26" s="348" t="s">
        <v>87</v>
      </c>
      <c r="CQ26" s="348">
        <v>90</v>
      </c>
      <c r="CR26" s="348">
        <v>90</v>
      </c>
      <c r="CS26" s="348" t="s">
        <v>87</v>
      </c>
      <c r="CT26" s="348" t="s">
        <v>87</v>
      </c>
      <c r="CU26" s="348" t="s">
        <v>1340</v>
      </c>
      <c r="CV26" s="348" t="s">
        <v>1341</v>
      </c>
      <c r="CW26" s="348" t="s">
        <v>87</v>
      </c>
      <c r="CX26" s="348" t="s">
        <v>87</v>
      </c>
      <c r="CY26" s="348" t="s">
        <v>87</v>
      </c>
    </row>
    <row r="27" spans="1:103" s="541" customFormat="1" ht="57" customHeight="1">
      <c r="A27" s="19">
        <v>110</v>
      </c>
      <c r="B27" s="1" t="s">
        <v>95</v>
      </c>
      <c r="C27" s="1" t="s">
        <v>1089</v>
      </c>
      <c r="D27" s="22" t="s">
        <v>23</v>
      </c>
      <c r="E27" s="536">
        <v>5.0000000000000001E-3</v>
      </c>
      <c r="F27" s="22" t="s">
        <v>316</v>
      </c>
      <c r="G27" s="22" t="s">
        <v>317</v>
      </c>
      <c r="H27" s="19" t="s">
        <v>1199</v>
      </c>
      <c r="I27" s="22" t="s">
        <v>1236</v>
      </c>
      <c r="J27" s="412" t="s">
        <v>91</v>
      </c>
      <c r="K27" s="412" t="s">
        <v>1083</v>
      </c>
      <c r="L27" s="22" t="s">
        <v>83</v>
      </c>
      <c r="M27" s="22" t="s">
        <v>85</v>
      </c>
      <c r="N27" s="412" t="s">
        <v>1161</v>
      </c>
      <c r="O27" s="22">
        <v>119</v>
      </c>
      <c r="P27" s="25" t="s">
        <v>79</v>
      </c>
      <c r="Q27" s="22" t="s">
        <v>79</v>
      </c>
      <c r="R27" s="221">
        <v>43983</v>
      </c>
      <c r="S27" s="221">
        <v>47848</v>
      </c>
      <c r="T27" s="19">
        <v>113</v>
      </c>
      <c r="U27" s="19">
        <v>3362</v>
      </c>
      <c r="V27" s="19">
        <v>2918</v>
      </c>
      <c r="W27" s="19">
        <v>2598</v>
      </c>
      <c r="X27" s="19">
        <v>1009</v>
      </c>
      <c r="Y27" s="19">
        <v>2500</v>
      </c>
      <c r="Z27" s="19">
        <v>2500</v>
      </c>
      <c r="AA27" s="19">
        <v>2500</v>
      </c>
      <c r="AB27" s="19">
        <f>AC27/2</f>
        <v>1250</v>
      </c>
      <c r="AC27" s="19">
        <v>2500</v>
      </c>
      <c r="AD27" s="19">
        <v>2500</v>
      </c>
      <c r="AE27" s="356">
        <f>+SUM(T27:AD27)</f>
        <v>23750</v>
      </c>
      <c r="AF27" s="321">
        <f>568584.21*T27</f>
        <v>64250015.729999997</v>
      </c>
      <c r="AG27" s="321">
        <v>64250015.729999997</v>
      </c>
      <c r="AH27" s="564" t="s">
        <v>86</v>
      </c>
      <c r="AI27" s="565" t="s">
        <v>189</v>
      </c>
      <c r="AJ27" s="321">
        <f>568584.21*U27</f>
        <v>1911580114.02</v>
      </c>
      <c r="AK27" s="321">
        <v>1911580114.02</v>
      </c>
      <c r="AL27" s="564" t="s">
        <v>86</v>
      </c>
      <c r="AM27" s="565" t="s">
        <v>189</v>
      </c>
      <c r="AN27" s="321">
        <f>568584.21*V27</f>
        <v>1659128724.78</v>
      </c>
      <c r="AO27" s="321">
        <v>1659128724.78</v>
      </c>
      <c r="AP27" s="564" t="s">
        <v>86</v>
      </c>
      <c r="AQ27" s="565" t="s">
        <v>189</v>
      </c>
      <c r="AR27" s="321">
        <f>568584.21*W27</f>
        <v>1477181777.5799999</v>
      </c>
      <c r="AS27" s="321">
        <v>1477181777.5799999</v>
      </c>
      <c r="AT27" s="564" t="s">
        <v>86</v>
      </c>
      <c r="AU27" s="565" t="s">
        <v>189</v>
      </c>
      <c r="AV27" s="321">
        <f>568584.21*X27</f>
        <v>573701467.88999999</v>
      </c>
      <c r="AW27" s="321">
        <v>573701467.88999999</v>
      </c>
      <c r="AX27" s="564" t="s">
        <v>86</v>
      </c>
      <c r="AY27" s="565" t="s">
        <v>189</v>
      </c>
      <c r="AZ27" s="321">
        <f>568584.21*Y27</f>
        <v>1421460525</v>
      </c>
      <c r="BA27" s="321">
        <v>0</v>
      </c>
      <c r="BB27" s="564" t="s">
        <v>86</v>
      </c>
      <c r="BC27" s="562" t="s">
        <v>1087</v>
      </c>
      <c r="BD27" s="321">
        <f>568584.21*Z27</f>
        <v>1421460525</v>
      </c>
      <c r="BE27" s="321">
        <v>0</v>
      </c>
      <c r="BF27" s="564" t="s">
        <v>86</v>
      </c>
      <c r="BG27" s="562" t="s">
        <v>1087</v>
      </c>
      <c r="BH27" s="321">
        <f>568584.21*AA27</f>
        <v>1421460525</v>
      </c>
      <c r="BI27" s="321">
        <v>0</v>
      </c>
      <c r="BJ27" s="564" t="s">
        <v>86</v>
      </c>
      <c r="BK27" s="562" t="s">
        <v>1087</v>
      </c>
      <c r="BL27" s="321">
        <f>568584.21*AB27</f>
        <v>710730262.5</v>
      </c>
      <c r="BM27" s="321">
        <v>0</v>
      </c>
      <c r="BN27" s="564" t="s">
        <v>86</v>
      </c>
      <c r="BO27" s="562" t="s">
        <v>1087</v>
      </c>
      <c r="BP27" s="321">
        <f>568584.21*AC27</f>
        <v>1421460525</v>
      </c>
      <c r="BQ27" s="321">
        <v>0</v>
      </c>
      <c r="BR27" s="564" t="s">
        <v>86</v>
      </c>
      <c r="BS27" s="562" t="s">
        <v>1087</v>
      </c>
      <c r="BT27" s="321">
        <f>568584.21*AD27</f>
        <v>1421460525</v>
      </c>
      <c r="BU27" s="321">
        <v>0</v>
      </c>
      <c r="BV27" s="564" t="s">
        <v>86</v>
      </c>
      <c r="BW27" s="562" t="s">
        <v>1087</v>
      </c>
      <c r="BX27" s="321">
        <v>13503874987.5</v>
      </c>
      <c r="BY27" s="545" t="s">
        <v>98</v>
      </c>
      <c r="BZ27" s="412" t="s">
        <v>173</v>
      </c>
      <c r="CA27" s="4" t="s">
        <v>190</v>
      </c>
      <c r="CB27" s="4" t="s">
        <v>191</v>
      </c>
      <c r="CC27" s="4">
        <v>3106167424</v>
      </c>
      <c r="CD27" s="573" t="s">
        <v>192</v>
      </c>
      <c r="CE27" s="348" t="s">
        <v>87</v>
      </c>
      <c r="CF27" s="348" t="s">
        <v>87</v>
      </c>
      <c r="CG27" s="348" t="s">
        <v>87</v>
      </c>
      <c r="CH27" s="348" t="s">
        <v>87</v>
      </c>
      <c r="CI27" s="348" t="s">
        <v>1342</v>
      </c>
      <c r="CJ27" s="348" t="s">
        <v>1343</v>
      </c>
      <c r="CK27" s="348" t="s">
        <v>87</v>
      </c>
      <c r="CL27" s="348" t="s">
        <v>87</v>
      </c>
      <c r="CM27" s="348" t="s">
        <v>1344</v>
      </c>
      <c r="CN27" s="348" t="s">
        <v>1345</v>
      </c>
      <c r="CO27" s="543" t="s">
        <v>87</v>
      </c>
      <c r="CP27" s="348" t="s">
        <v>87</v>
      </c>
      <c r="CQ27" s="348">
        <v>355</v>
      </c>
      <c r="CR27" s="348">
        <v>69</v>
      </c>
      <c r="CS27" s="348" t="s">
        <v>87</v>
      </c>
      <c r="CT27" s="348" t="s">
        <v>87</v>
      </c>
      <c r="CU27" s="348" t="s">
        <v>1346</v>
      </c>
      <c r="CV27" s="348" t="s">
        <v>1347</v>
      </c>
      <c r="CW27" s="348" t="s">
        <v>87</v>
      </c>
      <c r="CX27" s="348" t="s">
        <v>87</v>
      </c>
      <c r="CY27" s="348" t="s">
        <v>87</v>
      </c>
    </row>
    <row r="28" spans="1:103" s="541" customFormat="1" ht="57" customHeight="1">
      <c r="A28" s="19">
        <v>111</v>
      </c>
      <c r="B28" s="1" t="s">
        <v>95</v>
      </c>
      <c r="C28" s="1" t="s">
        <v>1089</v>
      </c>
      <c r="D28" s="537" t="s">
        <v>24</v>
      </c>
      <c r="E28" s="536">
        <v>5.0000000000000001E-3</v>
      </c>
      <c r="F28" s="412" t="s">
        <v>417</v>
      </c>
      <c r="G28" s="412" t="s">
        <v>418</v>
      </c>
      <c r="H28" s="412" t="s">
        <v>1183</v>
      </c>
      <c r="I28" s="412" t="s">
        <v>1184</v>
      </c>
      <c r="J28" s="412" t="s">
        <v>91</v>
      </c>
      <c r="K28" s="412" t="s">
        <v>1083</v>
      </c>
      <c r="L28" s="412" t="s">
        <v>419</v>
      </c>
      <c r="M28" s="412" t="s">
        <v>85</v>
      </c>
      <c r="N28" s="412" t="s">
        <v>1161</v>
      </c>
      <c r="O28" s="412">
        <v>10</v>
      </c>
      <c r="P28" s="412" t="s">
        <v>79</v>
      </c>
      <c r="Q28" s="574" t="s">
        <v>79</v>
      </c>
      <c r="R28" s="221">
        <v>44075</v>
      </c>
      <c r="S28" s="221">
        <v>45261</v>
      </c>
      <c r="T28" s="412">
        <v>1</v>
      </c>
      <c r="U28" s="412">
        <v>4</v>
      </c>
      <c r="V28" s="412">
        <v>4</v>
      </c>
      <c r="W28" s="412">
        <v>4</v>
      </c>
      <c r="X28" s="412" t="s">
        <v>82</v>
      </c>
      <c r="Y28" s="412" t="s">
        <v>82</v>
      </c>
      <c r="Z28" s="412" t="s">
        <v>82</v>
      </c>
      <c r="AA28" s="412" t="s">
        <v>82</v>
      </c>
      <c r="AB28" s="412" t="s">
        <v>82</v>
      </c>
      <c r="AC28" s="412" t="s">
        <v>82</v>
      </c>
      <c r="AD28" s="412" t="s">
        <v>82</v>
      </c>
      <c r="AE28" s="412">
        <v>13</v>
      </c>
      <c r="AF28" s="321">
        <v>120000000</v>
      </c>
      <c r="AG28" s="321">
        <v>120000000</v>
      </c>
      <c r="AH28" s="575" t="s">
        <v>420</v>
      </c>
      <c r="AI28" s="412">
        <v>7673</v>
      </c>
      <c r="AJ28" s="321">
        <v>800000000</v>
      </c>
      <c r="AK28" s="321">
        <v>800000000</v>
      </c>
      <c r="AL28" s="575" t="s">
        <v>420</v>
      </c>
      <c r="AM28" s="412">
        <v>7673</v>
      </c>
      <c r="AN28" s="321">
        <v>800000000</v>
      </c>
      <c r="AO28" s="321">
        <v>800000000</v>
      </c>
      <c r="AP28" s="575" t="s">
        <v>420</v>
      </c>
      <c r="AQ28" s="412">
        <v>7673</v>
      </c>
      <c r="AR28" s="321">
        <v>700000000</v>
      </c>
      <c r="AS28" s="321">
        <v>700000000</v>
      </c>
      <c r="AT28" s="575" t="s">
        <v>420</v>
      </c>
      <c r="AU28" s="412">
        <v>7673</v>
      </c>
      <c r="AV28" s="412" t="s">
        <v>82</v>
      </c>
      <c r="AW28" s="412" t="s">
        <v>82</v>
      </c>
      <c r="AX28" s="412" t="s">
        <v>82</v>
      </c>
      <c r="AY28" s="412" t="s">
        <v>82</v>
      </c>
      <c r="AZ28" s="412" t="s">
        <v>82</v>
      </c>
      <c r="BA28" s="412" t="s">
        <v>82</v>
      </c>
      <c r="BB28" s="412" t="s">
        <v>82</v>
      </c>
      <c r="BC28" s="412" t="s">
        <v>82</v>
      </c>
      <c r="BD28" s="412" t="s">
        <v>82</v>
      </c>
      <c r="BE28" s="412" t="s">
        <v>82</v>
      </c>
      <c r="BF28" s="412" t="s">
        <v>82</v>
      </c>
      <c r="BG28" s="412" t="s">
        <v>82</v>
      </c>
      <c r="BH28" s="412" t="s">
        <v>82</v>
      </c>
      <c r="BI28" s="412" t="s">
        <v>82</v>
      </c>
      <c r="BJ28" s="412" t="s">
        <v>82</v>
      </c>
      <c r="BK28" s="412" t="s">
        <v>82</v>
      </c>
      <c r="BL28" s="412" t="s">
        <v>82</v>
      </c>
      <c r="BM28" s="412" t="s">
        <v>82</v>
      </c>
      <c r="BN28" s="412" t="s">
        <v>82</v>
      </c>
      <c r="BO28" s="412" t="s">
        <v>82</v>
      </c>
      <c r="BP28" s="412" t="s">
        <v>82</v>
      </c>
      <c r="BQ28" s="412" t="s">
        <v>82</v>
      </c>
      <c r="BR28" s="412" t="s">
        <v>82</v>
      </c>
      <c r="BS28" s="412" t="s">
        <v>82</v>
      </c>
      <c r="BT28" s="412" t="s">
        <v>82</v>
      </c>
      <c r="BU28" s="412" t="s">
        <v>82</v>
      </c>
      <c r="BV28" s="412" t="s">
        <v>82</v>
      </c>
      <c r="BW28" s="412" t="s">
        <v>82</v>
      </c>
      <c r="BX28" s="321">
        <v>2420000000</v>
      </c>
      <c r="BY28" s="412" t="s">
        <v>1185</v>
      </c>
      <c r="BZ28" s="412" t="s">
        <v>414</v>
      </c>
      <c r="CA28" s="2" t="s">
        <v>1088</v>
      </c>
      <c r="CB28" s="317" t="s">
        <v>1189</v>
      </c>
      <c r="CC28" s="317"/>
      <c r="CD28" s="512" t="s">
        <v>1190</v>
      </c>
      <c r="CE28" s="348" t="s">
        <v>82</v>
      </c>
      <c r="CF28" s="348"/>
      <c r="CG28" s="348"/>
      <c r="CH28" s="348"/>
      <c r="CI28" s="340" t="s">
        <v>1348</v>
      </c>
      <c r="CJ28" s="348" t="s">
        <v>1349</v>
      </c>
      <c r="CK28" s="348"/>
      <c r="CL28" s="348"/>
      <c r="CM28" s="348" t="s">
        <v>82</v>
      </c>
      <c r="CN28" s="317" t="s">
        <v>1350</v>
      </c>
      <c r="CO28" s="540" t="s">
        <v>1186</v>
      </c>
      <c r="CP28" s="540" t="s">
        <v>1186</v>
      </c>
      <c r="CQ28" s="547" t="s">
        <v>82</v>
      </c>
      <c r="CR28" s="548" t="s">
        <v>82</v>
      </c>
      <c r="CS28" s="7"/>
      <c r="CT28" s="348"/>
      <c r="CU28" s="348" t="s">
        <v>82</v>
      </c>
      <c r="CV28" s="7" t="s">
        <v>82</v>
      </c>
      <c r="CW28" s="7"/>
      <c r="CX28" s="7"/>
      <c r="CY28" s="7"/>
    </row>
    <row r="29" spans="1:103" s="541" customFormat="1" ht="57" customHeight="1">
      <c r="A29" s="19">
        <v>112</v>
      </c>
      <c r="B29" s="1" t="s">
        <v>95</v>
      </c>
      <c r="C29" s="1" t="s">
        <v>1089</v>
      </c>
      <c r="D29" s="537" t="s">
        <v>25</v>
      </c>
      <c r="E29" s="536">
        <v>0.01</v>
      </c>
      <c r="F29" s="412" t="s">
        <v>430</v>
      </c>
      <c r="G29" s="412" t="s">
        <v>431</v>
      </c>
      <c r="H29" s="412" t="s">
        <v>1183</v>
      </c>
      <c r="I29" s="412" t="s">
        <v>1184</v>
      </c>
      <c r="J29" s="412" t="s">
        <v>91</v>
      </c>
      <c r="K29" s="412" t="s">
        <v>1083</v>
      </c>
      <c r="L29" s="412" t="s">
        <v>93</v>
      </c>
      <c r="M29" s="412" t="s">
        <v>85</v>
      </c>
      <c r="N29" s="412" t="s">
        <v>1161</v>
      </c>
      <c r="O29" s="412">
        <v>10</v>
      </c>
      <c r="P29" s="412" t="s">
        <v>79</v>
      </c>
      <c r="Q29" s="574" t="s">
        <v>79</v>
      </c>
      <c r="R29" s="221">
        <v>44197</v>
      </c>
      <c r="S29" s="221">
        <v>45444</v>
      </c>
      <c r="T29" s="412" t="s">
        <v>82</v>
      </c>
      <c r="U29" s="537">
        <v>0.1</v>
      </c>
      <c r="V29" s="537">
        <v>0.5</v>
      </c>
      <c r="W29" s="537">
        <v>0.9</v>
      </c>
      <c r="X29" s="537">
        <v>1</v>
      </c>
      <c r="Y29" s="412" t="s">
        <v>82</v>
      </c>
      <c r="Z29" s="412" t="s">
        <v>82</v>
      </c>
      <c r="AA29" s="412" t="s">
        <v>82</v>
      </c>
      <c r="AB29" s="412" t="s">
        <v>82</v>
      </c>
      <c r="AC29" s="412" t="s">
        <v>82</v>
      </c>
      <c r="AD29" s="412" t="s">
        <v>82</v>
      </c>
      <c r="AE29" s="537">
        <v>1</v>
      </c>
      <c r="AF29" s="321">
        <v>107500000</v>
      </c>
      <c r="AG29" s="321">
        <v>107500000</v>
      </c>
      <c r="AH29" s="575" t="s">
        <v>420</v>
      </c>
      <c r="AI29" s="412">
        <v>7673</v>
      </c>
      <c r="AJ29" s="321">
        <v>827985000</v>
      </c>
      <c r="AK29" s="321">
        <v>827985000</v>
      </c>
      <c r="AL29" s="575" t="s">
        <v>420</v>
      </c>
      <c r="AM29" s="412">
        <v>7673</v>
      </c>
      <c r="AN29" s="321">
        <v>848326000</v>
      </c>
      <c r="AO29" s="321">
        <v>848326000</v>
      </c>
      <c r="AP29" s="575" t="s">
        <v>420</v>
      </c>
      <c r="AQ29" s="412">
        <v>7673</v>
      </c>
      <c r="AR29" s="321">
        <v>725114000</v>
      </c>
      <c r="AS29" s="321">
        <v>725114000</v>
      </c>
      <c r="AT29" s="575" t="s">
        <v>420</v>
      </c>
      <c r="AU29" s="412">
        <v>7673</v>
      </c>
      <c r="AV29" s="321">
        <v>746870000</v>
      </c>
      <c r="AW29" s="321">
        <v>746870000</v>
      </c>
      <c r="AX29" s="575" t="s">
        <v>420</v>
      </c>
      <c r="AY29" s="412">
        <v>7673</v>
      </c>
      <c r="AZ29" s="412" t="s">
        <v>82</v>
      </c>
      <c r="BA29" s="412" t="s">
        <v>82</v>
      </c>
      <c r="BB29" s="412" t="s">
        <v>82</v>
      </c>
      <c r="BC29" s="412" t="s">
        <v>82</v>
      </c>
      <c r="BD29" s="412" t="s">
        <v>82</v>
      </c>
      <c r="BE29" s="412" t="s">
        <v>82</v>
      </c>
      <c r="BF29" s="412" t="s">
        <v>82</v>
      </c>
      <c r="BG29" s="412" t="s">
        <v>82</v>
      </c>
      <c r="BH29" s="412" t="s">
        <v>82</v>
      </c>
      <c r="BI29" s="412" t="s">
        <v>82</v>
      </c>
      <c r="BJ29" s="412" t="s">
        <v>82</v>
      </c>
      <c r="BK29" s="412" t="s">
        <v>82</v>
      </c>
      <c r="BL29" s="412" t="s">
        <v>82</v>
      </c>
      <c r="BM29" s="412" t="s">
        <v>82</v>
      </c>
      <c r="BN29" s="412" t="s">
        <v>82</v>
      </c>
      <c r="BO29" s="412" t="s">
        <v>82</v>
      </c>
      <c r="BP29" s="412" t="s">
        <v>82</v>
      </c>
      <c r="BQ29" s="412" t="s">
        <v>82</v>
      </c>
      <c r="BR29" s="412" t="s">
        <v>82</v>
      </c>
      <c r="BS29" s="412" t="s">
        <v>82</v>
      </c>
      <c r="BT29" s="412" t="s">
        <v>82</v>
      </c>
      <c r="BU29" s="412" t="s">
        <v>82</v>
      </c>
      <c r="BV29" s="412" t="s">
        <v>82</v>
      </c>
      <c r="BW29" s="412" t="s">
        <v>82</v>
      </c>
      <c r="BX29" s="321">
        <v>3255795000</v>
      </c>
      <c r="BY29" s="412" t="s">
        <v>1185</v>
      </c>
      <c r="BZ29" s="412" t="s">
        <v>414</v>
      </c>
      <c r="CA29" s="2" t="s">
        <v>1088</v>
      </c>
      <c r="CB29" s="317" t="s">
        <v>1189</v>
      </c>
      <c r="CC29" s="317"/>
      <c r="CD29" s="512" t="s">
        <v>1190</v>
      </c>
      <c r="CE29" s="348"/>
      <c r="CF29" s="348"/>
      <c r="CG29" s="348"/>
      <c r="CH29" s="544"/>
      <c r="CI29" s="348" t="s">
        <v>1351</v>
      </c>
      <c r="CJ29" s="348" t="s">
        <v>1352</v>
      </c>
      <c r="CK29" s="348"/>
      <c r="CL29" s="348"/>
      <c r="CM29" s="348" t="s">
        <v>1353</v>
      </c>
      <c r="CN29" s="317" t="s">
        <v>1354</v>
      </c>
      <c r="CO29" s="540" t="s">
        <v>1186</v>
      </c>
      <c r="CP29" s="540" t="s">
        <v>1186</v>
      </c>
      <c r="CQ29" s="557">
        <f>288019586/1000000</f>
        <v>288.019586</v>
      </c>
      <c r="CR29" s="548">
        <v>358</v>
      </c>
      <c r="CS29" s="7"/>
      <c r="CT29" s="348"/>
      <c r="CU29" s="348" t="s">
        <v>1355</v>
      </c>
      <c r="CV29" s="7" t="s">
        <v>1356</v>
      </c>
      <c r="CW29" s="7"/>
      <c r="CX29" s="7"/>
      <c r="CY29" s="7"/>
    </row>
    <row r="30" spans="1:103" s="541" customFormat="1" ht="57" customHeight="1">
      <c r="A30" s="19">
        <v>113</v>
      </c>
      <c r="B30" s="1" t="s">
        <v>95</v>
      </c>
      <c r="C30" s="1" t="s">
        <v>1089</v>
      </c>
      <c r="D30" s="412" t="s">
        <v>26</v>
      </c>
      <c r="E30" s="536">
        <v>2.5000000000000001E-3</v>
      </c>
      <c r="F30" s="576" t="s">
        <v>402</v>
      </c>
      <c r="G30" s="576" t="s">
        <v>403</v>
      </c>
      <c r="H30" s="412" t="s">
        <v>1178</v>
      </c>
      <c r="I30" s="412" t="s">
        <v>1357</v>
      </c>
      <c r="J30" s="412" t="s">
        <v>327</v>
      </c>
      <c r="K30" s="412" t="s">
        <v>1081</v>
      </c>
      <c r="L30" s="412" t="s">
        <v>83</v>
      </c>
      <c r="M30" s="412" t="s">
        <v>84</v>
      </c>
      <c r="N30" s="412" t="s">
        <v>1161</v>
      </c>
      <c r="O30" s="412">
        <v>15</v>
      </c>
      <c r="P30" s="537" t="s">
        <v>82</v>
      </c>
      <c r="Q30" s="412">
        <v>2020</v>
      </c>
      <c r="R30" s="319">
        <v>44834</v>
      </c>
      <c r="S30" s="319">
        <v>45442</v>
      </c>
      <c r="T30" s="412" t="s">
        <v>80</v>
      </c>
      <c r="U30" s="412" t="s">
        <v>80</v>
      </c>
      <c r="V30" s="538">
        <v>7567</v>
      </c>
      <c r="W30" s="538">
        <v>7567</v>
      </c>
      <c r="X30" s="538">
        <v>1891</v>
      </c>
      <c r="Y30" s="577" t="s">
        <v>80</v>
      </c>
      <c r="Z30" s="577" t="s">
        <v>80</v>
      </c>
      <c r="AA30" s="577" t="s">
        <v>80</v>
      </c>
      <c r="AB30" s="577" t="s">
        <v>80</v>
      </c>
      <c r="AC30" s="577" t="s">
        <v>80</v>
      </c>
      <c r="AD30" s="577" t="s">
        <v>80</v>
      </c>
      <c r="AE30" s="538">
        <f>X30+W30+V30</f>
        <v>17025</v>
      </c>
      <c r="AF30" s="578" t="s">
        <v>80</v>
      </c>
      <c r="AG30" s="578" t="s">
        <v>80</v>
      </c>
      <c r="AH30" s="578" t="s">
        <v>80</v>
      </c>
      <c r="AI30" s="578" t="s">
        <v>80</v>
      </c>
      <c r="AJ30" s="538"/>
      <c r="AK30" s="538"/>
      <c r="AL30" s="411"/>
      <c r="AM30" s="412"/>
      <c r="AN30" s="538">
        <v>2761</v>
      </c>
      <c r="AO30" s="538">
        <v>2761</v>
      </c>
      <c r="AP30" s="411" t="s">
        <v>86</v>
      </c>
      <c r="AQ30" s="412">
        <v>7768</v>
      </c>
      <c r="AR30" s="538">
        <v>4104</v>
      </c>
      <c r="AS30" s="538">
        <v>4104</v>
      </c>
      <c r="AT30" s="411" t="s">
        <v>86</v>
      </c>
      <c r="AU30" s="412">
        <v>7768</v>
      </c>
      <c r="AV30" s="538">
        <v>2114</v>
      </c>
      <c r="AW30" s="538">
        <v>2114</v>
      </c>
      <c r="AX30" s="411" t="s">
        <v>86</v>
      </c>
      <c r="AY30" s="412">
        <v>7768</v>
      </c>
      <c r="AZ30" s="578" t="s">
        <v>80</v>
      </c>
      <c r="BA30" s="578" t="s">
        <v>80</v>
      </c>
      <c r="BB30" s="578" t="s">
        <v>80</v>
      </c>
      <c r="BC30" s="578" t="s">
        <v>80</v>
      </c>
      <c r="BD30" s="578" t="s">
        <v>80</v>
      </c>
      <c r="BE30" s="578" t="s">
        <v>80</v>
      </c>
      <c r="BF30" s="578" t="s">
        <v>80</v>
      </c>
      <c r="BG30" s="578" t="s">
        <v>80</v>
      </c>
      <c r="BH30" s="578" t="s">
        <v>80</v>
      </c>
      <c r="BI30" s="578" t="s">
        <v>80</v>
      </c>
      <c r="BJ30" s="578" t="s">
        <v>80</v>
      </c>
      <c r="BK30" s="578" t="s">
        <v>80</v>
      </c>
      <c r="BL30" s="578" t="s">
        <v>80</v>
      </c>
      <c r="BM30" s="578" t="s">
        <v>80</v>
      </c>
      <c r="BN30" s="578" t="s">
        <v>80</v>
      </c>
      <c r="BO30" s="578" t="s">
        <v>80</v>
      </c>
      <c r="BP30" s="578" t="s">
        <v>80</v>
      </c>
      <c r="BQ30" s="578" t="s">
        <v>80</v>
      </c>
      <c r="BR30" s="578" t="s">
        <v>80</v>
      </c>
      <c r="BS30" s="578" t="s">
        <v>80</v>
      </c>
      <c r="BT30" s="578" t="s">
        <v>80</v>
      </c>
      <c r="BU30" s="578" t="s">
        <v>80</v>
      </c>
      <c r="BV30" s="578" t="s">
        <v>80</v>
      </c>
      <c r="BW30" s="578" t="s">
        <v>80</v>
      </c>
      <c r="BX30" s="321">
        <v>8979000000</v>
      </c>
      <c r="BY30" s="412" t="s">
        <v>391</v>
      </c>
      <c r="BZ30" s="412" t="s">
        <v>392</v>
      </c>
      <c r="CA30" s="1" t="s">
        <v>1156</v>
      </c>
      <c r="CB30" s="1" t="s">
        <v>1157</v>
      </c>
      <c r="CC30" s="1">
        <v>3279797</v>
      </c>
      <c r="CD30" s="539" t="s">
        <v>1158</v>
      </c>
      <c r="CE30" s="495">
        <v>865</v>
      </c>
      <c r="CF30" s="579">
        <v>2218</v>
      </c>
      <c r="CG30" s="348"/>
      <c r="CH30" s="348"/>
      <c r="CI30" s="348" t="s">
        <v>1358</v>
      </c>
      <c r="CJ30" s="348" t="s">
        <v>1359</v>
      </c>
      <c r="CK30" s="348"/>
      <c r="CL30" s="348"/>
      <c r="CM30" s="543" t="s">
        <v>1360</v>
      </c>
      <c r="CN30" s="348" t="s">
        <v>1361</v>
      </c>
      <c r="CO30" s="543"/>
      <c r="CP30" s="543"/>
      <c r="CQ30" s="553">
        <v>145.05000000000001</v>
      </c>
      <c r="CR30" s="553">
        <v>177.18</v>
      </c>
      <c r="CS30" s="495"/>
      <c r="CT30" s="495"/>
      <c r="CU30" s="348" t="s">
        <v>1362</v>
      </c>
      <c r="CV30" s="348" t="s">
        <v>1363</v>
      </c>
      <c r="CW30" s="17"/>
      <c r="CX30" s="17"/>
      <c r="CY30" s="481"/>
    </row>
    <row r="31" spans="1:103">
      <c r="A31" s="19"/>
    </row>
  </sheetData>
  <autoFilter ref="A3:DA30" xr:uid="{57D506C0-6D0F-4B74-BBEF-BD52EC8413A0}"/>
  <mergeCells count="25">
    <mergeCell ref="D1:Q1"/>
    <mergeCell ref="R1:S1"/>
    <mergeCell ref="T1:X1"/>
    <mergeCell ref="AF1:BX1"/>
    <mergeCell ref="P2:Q2"/>
    <mergeCell ref="R2:S2"/>
    <mergeCell ref="T2:X2"/>
    <mergeCell ref="AF2:AI2"/>
    <mergeCell ref="AJ2:AM2"/>
    <mergeCell ref="BD2:BG2"/>
    <mergeCell ref="BH2:BK2"/>
    <mergeCell ref="BL2:BO2"/>
    <mergeCell ref="BP2:BS2"/>
    <mergeCell ref="BT2:BW2"/>
    <mergeCell ref="BY1:CD1"/>
    <mergeCell ref="CE1:CY1"/>
    <mergeCell ref="AN2:AQ2"/>
    <mergeCell ref="AR2:AU2"/>
    <mergeCell ref="AV2:AY2"/>
    <mergeCell ref="AZ2:BC2"/>
    <mergeCell ref="CI2:CL2"/>
    <mergeCell ref="CM2:CP2"/>
    <mergeCell ref="CQ2:CT2"/>
    <mergeCell ref="CU2:CX2"/>
    <mergeCell ref="CE2:CH2"/>
  </mergeCells>
  <dataValidations count="28">
    <dataValidation type="list" allowBlank="1" showInputMessage="1" showErrorMessage="1" sqref="I22 I4 I6:I7" xr:uid="{DC02AF8A-467D-427F-B789-DFA8E9D08B74}">
      <formula1>ANUALIZACIÓN</formula1>
    </dataValidation>
    <dataValidation allowBlank="1" showInputMessage="1" showErrorMessage="1" prompt="Cifras en millones de pesos. Corresponde al valor de implementar la acción._x000a_" sqref="AF3 AJ3 AN3 AR3 AV3 AZ3 BH3 BT3 BD3 BL3 BP3" xr:uid="{7F13548A-FF96-4236-B706-F4872C0D32CF}"/>
    <dataValidation allowBlank="1" showInputMessage="1" showErrorMessage="1" prompt="Revisar si este indicador corresponde a un indicador del PDD Vigente. Tomarlo del listado de indicadores del plan que se encuentra en la caja de herramientas._x000a__x000a_" sqref="N2:N3" xr:uid="{B95B40D5-1EFE-446C-AFC1-5D7E72E8AAAF}"/>
    <dataValidation allowBlank="1" showInputMessage="1" showErrorMessage="1" prompt="Cifras en millones de pesos" sqref="AF1" xr:uid="{D97E0691-0765-46F7-A222-A908B39113FD}"/>
    <dataValidation allowBlank="1" showInputMessage="1" showErrorMessage="1" prompt="Período que tomará lograr el resultado o producto." sqref="R1:R2" xr:uid="{DA172B09-1415-4E42-9B05-B622183120CF}"/>
    <dataValidation allowBlank="1" showInputMessage="1" showErrorMessage="1" prompt="Si corresponde a un indicador del PDD, identifique el código de la meta el cual se encuentra en el listado de indicadores del plan que se encuentra en la caja de herramientas._x000a__x000a_" sqref="O2:O3" xr:uid="{4835CD9A-7CE8-4750-B772-9FACCC5C58E5}"/>
    <dataValidation allowBlank="1" showInputMessage="1" showErrorMessage="1" prompt="Si la fuente de financiación es inversión, identifique el código del proyecto." sqref="BW3 AM3 AQ3 AI3 AU3 AY3 BG3 BC3 BK3 BO3 BS3" xr:uid="{C4DF2388-D9B4-48D3-8D98-357AA5703AA6}"/>
    <dataValidation allowBlank="1" showInputMessage="1" showErrorMessage="1" prompt="Identifique la fuente de financiación (Funcionamiento, Inversión, Cooperaciòn, Crédito, etc. )" sqref="AP3 AT3 BJ3 AH3 AL3 AX3 BB3 BV3 BF3 BN3 BR3" xr:uid="{04B81C58-D644-44F2-ADCA-22E77360D52D}"/>
    <dataValidation allowBlank="1" showInputMessage="1" showErrorMessage="1" prompt="Determine si el indicador responde a un enfoque (Derechos Humanos, Género, Poblacional - Diferencial, Ambiental y Territorial). Si responde a más de enfoque separelos por ;" sqref="J2:K3" xr:uid="{B187F565-685C-4C74-B6FC-9403A4C43CDA}"/>
    <dataValidation allowBlank="1" showInputMessage="1" showErrorMessage="1" prompt="Identifique la meta ODS a que le apunta el indicador de producto. " sqref="I2:I3" xr:uid="{B9176EDB-EBA7-4013-B30F-8C3EEB9E150E}"/>
    <dataValidation allowBlank="1" showInputMessage="1" showErrorMessage="1" prompt="Identifique el ODS a que le apunta el indicador de producto. Seleccione de la lista desplegable." sqref="H2:H3" xr:uid="{ABC568FE-2EE5-4FEB-BA5F-E9FB2BB018BE}"/>
    <dataValidation allowBlank="1" showInputMessage="1" showErrorMessage="1" prompt="Totalice la meta de producto a alcanzar al final de la vigencia de la política pública. Tenga en cuenta el Tipo de Anualización determinado." sqref="AE1:AE3" xr:uid="{CDC2221F-6C4B-4426-99DA-5473DA12FF99}"/>
    <dataValidation allowBlank="1" showInputMessage="1" showErrorMessage="1" prompt="Cifras en millones de pesos. Corresponde al valor con el que se cuenta y se asigna a la implementación de la acción. _x000a_No necesariamente corresponderá al costo." sqref="AO3 AG3 AK3" xr:uid="{C83CFCAF-F6D7-4CBD-91F9-2A79BD042B42}"/>
    <dataValidation allowBlank="1" showInputMessage="1" showErrorMessage="1" prompt="Seleccione de la lista desplegable._x000a_Fórmula a través de la cual se acumulan los avances, de tal forma que sea posible determinar el avance del indicador. _x000a__x000a_" sqref="L2:M3" xr:uid="{EBF96210-B203-4FCA-95BE-8F5A3E70BD12}"/>
    <dataValidation allowBlank="1" showInputMessage="1" showErrorMessage="1" prompt="Defina el Producto que quiere alcanzar a través de la medición." sqref="D2:D3" xr:uid="{66F00714-4AB6-4D0E-9E1D-6447C190E4B0}"/>
    <dataValidation allowBlank="1" showInputMessage="1" showErrorMessage="1" prompt="Escriba el numero telefónico, número de extensión, correo electrónico de la persona de contacto relacionada en la columna anterior." sqref="CD2:CD3" xr:uid="{8361CDE5-2590-4021-8B58-BB6E686B41E7}"/>
    <dataValidation allowBlank="1" showInputMessage="1" showErrorMessage="1" prompt="Escriba el nombre completo de la persona responsable de la ejecución del producto." sqref="CB2:CC3" xr:uid="{A94685ED-7F41-4746-ADC2-BE8F370F68A5}"/>
    <dataValidation allowBlank="1" showInputMessage="1" showErrorMessage="1" prompt="Escriba la Dirección, Subdirección, Grupo o Unidad responsable de la ejecución del producto o acción._x000a_Utilice nombres completos." sqref="CA2:CA3" xr:uid="{511C351E-D8D5-48EF-AC0A-1C8B3D82F14E}"/>
    <dataValidation allowBlank="1" showInputMessage="1" showErrorMessage="1" prompt="Seleccione de la lista desplegable, la entidad responsable de la ejecución del producto o acción." sqref="BY2:BZ3" xr:uid="{B9FC6684-92BE-4C28-AB38-EE32495A5139}"/>
    <dataValidation allowBlank="1" showInputMessage="1" showErrorMessage="1" prompt="Suma de los costos de cada vigencia durante la ejecución de la política pública." sqref="BX2:BX3" xr:uid="{2516B591-0F06-40AB-BAC3-B5FD16B7CDB6}"/>
    <dataValidation allowBlank="1" showInputMessage="1" showErrorMessage="1" prompt="Cifras en millones de pesos.  Corresponde al valor con el que se cuenta y se asigna a la implementación de la acción. _x000a_No necesariamente corresponderá al costo." sqref="AS3 BI3 AW3 BA3 BU3 BE3 BM3 BQ3" xr:uid="{B5E96B0B-4320-4A68-9F2E-5DC23FFBCD12}"/>
    <dataValidation allowBlank="1" showInputMessage="1" showErrorMessage="1" prompt="Formato DD/MM/AAAA_x000a_Escriba la fecha de finalización de ejecución del producto._x000a__x000a_" sqref="S3:U3" xr:uid="{701AF387-8FAA-4F07-AF03-1F13A2D95A3B}"/>
    <dataValidation allowBlank="1" showInputMessage="1" showErrorMessage="1" prompt="Formato DD/MM/AAAA_x000a_Escriba la fecha de inicio de ejecución del producto._x000a_" sqref="R3" xr:uid="{0DD3A89A-09E2-46CF-B1FC-4ABF2F075742}"/>
    <dataValidation allowBlank="1" showInputMessage="1" showErrorMessage="1" prompt="Escriba el nombre del indicador. _x000a_Debe evidenciar con precisión la propiedad a medir, y debe guardar coherencia con la fórmula._x000a_Solo se puede tener un indicador por producto o acción." sqref="F2:F3" xr:uid="{53CFCC49-45C6-4E7D-B038-6D67AC6AAAAD}"/>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T1:T2" xr:uid="{4FA79578-639B-4378-BF47-82425F41733B}"/>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P2:Q2" xr:uid="{6625CA87-F8AF-46EC-B913-BFCD66A65695}"/>
    <dataValidation allowBlank="1" showInputMessage="1" showErrorMessage="1" prompt="Escriba la fórmula de cálculo del indicador. _x000a_Variables usadas para la medición del indicador, debe ser explicita la unidad de medida." sqref="G2:G3" xr:uid="{18B681B1-5062-41B9-B6AD-DD1F541E2397}"/>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B1:B3" xr:uid="{2FEF980B-B467-4337-97C8-E2B6843FD38B}"/>
  </dataValidations>
  <hyperlinks>
    <hyperlink ref="CD5" r:id="rId1" xr:uid="{DDF0082D-7D50-47D2-AC66-34F4A420B686}"/>
    <hyperlink ref="CD4" r:id="rId2" xr:uid="{FCA0B2E7-FD32-4861-B981-44B0C3F809AF}"/>
    <hyperlink ref="CD30" r:id="rId3" xr:uid="{69F7EB3F-D3A5-41BC-8287-582E591DF346}"/>
    <hyperlink ref="CD25" r:id="rId4" xr:uid="{164C217A-0D7F-461C-98B0-D9DACC629352}"/>
    <hyperlink ref="CD14" r:id="rId5" xr:uid="{00139FD8-11D0-4901-9DFB-47A256F39D15}"/>
    <hyperlink ref="CD13" r:id="rId6" xr:uid="{DD1A8F6B-46F2-4020-9E97-2620DE0772FF}"/>
    <hyperlink ref="CD12" r:id="rId7" xr:uid="{BD38F758-9BD8-45F3-A59A-34A8806E66B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395C1-6381-468A-B499-7C50F36006A0}">
  <dimension ref="A1:AC16"/>
  <sheetViews>
    <sheetView tabSelected="1" zoomScale="40" zoomScaleNormal="40" workbookViewId="0">
      <selection activeCell="Z11" sqref="Z11"/>
    </sheetView>
  </sheetViews>
  <sheetFormatPr baseColWidth="10" defaultColWidth="9.140625" defaultRowHeight="15"/>
  <cols>
    <col min="1" max="1" width="10.42578125" style="847" customWidth="1"/>
    <col min="2" max="6" width="20.85546875" style="854" customWidth="1"/>
    <col min="7" max="7" width="64.5703125" style="524" customWidth="1"/>
    <col min="8" max="8" width="40.28515625" style="847" customWidth="1"/>
    <col min="9" max="9" width="49.28515625" style="847" customWidth="1"/>
    <col min="10" max="10" width="25.85546875" style="847" customWidth="1"/>
    <col min="11" max="11" width="9.140625" style="855" bestFit="1"/>
    <col min="12" max="14" width="9.140625" style="527"/>
    <col min="15" max="15" width="12" style="847" customWidth="1"/>
    <col min="16" max="16" width="13.7109375" style="847" customWidth="1"/>
    <col min="17" max="20" width="9.140625" style="847"/>
    <col min="21" max="21" width="17.7109375" style="847" customWidth="1"/>
    <col min="22" max="22" width="30" style="847" customWidth="1"/>
    <col min="23" max="24" width="17.7109375" style="847" customWidth="1"/>
    <col min="25" max="28" width="18.28515625" style="847" customWidth="1"/>
    <col min="29" max="29" width="15.42578125" style="847" customWidth="1"/>
    <col min="30" max="16384" width="9.140625" style="847"/>
  </cols>
  <sheetData>
    <row r="1" spans="1:29" customFormat="1" ht="34.5" customHeight="1" thickBot="1">
      <c r="A1" s="833"/>
      <c r="B1" s="834"/>
      <c r="C1" s="834"/>
      <c r="D1" s="834"/>
      <c r="E1" s="834"/>
      <c r="F1" s="834"/>
      <c r="G1" s="1030" t="s">
        <v>1013</v>
      </c>
      <c r="H1" s="1031"/>
      <c r="I1" s="1031"/>
      <c r="J1" s="1031"/>
      <c r="K1" s="1031"/>
      <c r="L1" s="1031"/>
      <c r="M1" s="1031"/>
      <c r="N1" s="1031"/>
      <c r="O1" s="1031"/>
      <c r="P1" s="1032"/>
      <c r="Q1" s="1033" t="s">
        <v>1364</v>
      </c>
      <c r="R1" s="1034"/>
      <c r="S1" s="1034"/>
      <c r="T1" s="1035"/>
      <c r="U1" s="1027" t="s">
        <v>1412</v>
      </c>
      <c r="V1" s="1028"/>
      <c r="W1" s="1028"/>
      <c r="X1" s="1029"/>
      <c r="Y1" s="1027" t="s">
        <v>1413</v>
      </c>
      <c r="Z1" s="1028"/>
      <c r="AA1" s="1028"/>
      <c r="AB1" s="1029"/>
      <c r="AC1" s="1025" t="s">
        <v>1028</v>
      </c>
    </row>
    <row r="2" spans="1:29" customFormat="1" ht="34.5" customHeight="1" thickBot="1">
      <c r="A2" s="856"/>
      <c r="B2" s="857"/>
      <c r="C2" s="857"/>
      <c r="D2" s="857"/>
      <c r="E2" s="857"/>
      <c r="F2" s="857"/>
      <c r="G2" s="858"/>
      <c r="H2" s="859"/>
      <c r="I2" s="859"/>
      <c r="J2" s="859"/>
      <c r="K2" s="859"/>
      <c r="L2" s="859"/>
      <c r="M2" s="859"/>
      <c r="N2" s="859"/>
      <c r="O2" s="859"/>
      <c r="P2" s="860"/>
      <c r="Q2" s="861"/>
      <c r="R2" s="861"/>
      <c r="S2" s="861"/>
      <c r="T2" s="862"/>
      <c r="U2" s="863"/>
      <c r="V2" s="864"/>
      <c r="W2" s="864"/>
      <c r="X2" s="865"/>
      <c r="Y2" s="863"/>
      <c r="Z2" s="864"/>
      <c r="AA2" s="864"/>
      <c r="AB2" s="865"/>
      <c r="AC2" s="1026"/>
    </row>
    <row r="3" spans="1:29" customFormat="1" ht="34.5" customHeight="1">
      <c r="A3" s="835" t="s">
        <v>1366</v>
      </c>
      <c r="B3" s="836" t="s">
        <v>457</v>
      </c>
      <c r="C3" s="836" t="s">
        <v>43</v>
      </c>
      <c r="D3" s="836" t="s">
        <v>1017</v>
      </c>
      <c r="E3" s="836" t="s">
        <v>1018</v>
      </c>
      <c r="F3" s="836" t="s">
        <v>1019</v>
      </c>
      <c r="G3" s="837" t="s">
        <v>1466</v>
      </c>
      <c r="H3" s="838" t="s">
        <v>1022</v>
      </c>
      <c r="I3" s="583" t="s">
        <v>507</v>
      </c>
      <c r="J3" s="583" t="s">
        <v>1023</v>
      </c>
      <c r="K3" s="583" t="s">
        <v>40</v>
      </c>
      <c r="L3" s="583" t="s">
        <v>1414</v>
      </c>
      <c r="M3" s="583" t="s">
        <v>1415</v>
      </c>
      <c r="N3" s="583" t="s">
        <v>1416</v>
      </c>
      <c r="O3" s="583" t="s">
        <v>508</v>
      </c>
      <c r="P3" s="839" t="s">
        <v>509</v>
      </c>
      <c r="Q3" s="842" t="s">
        <v>1024</v>
      </c>
      <c r="R3" s="841" t="s">
        <v>1025</v>
      </c>
      <c r="S3" s="841" t="s">
        <v>1026</v>
      </c>
      <c r="T3" s="843" t="s">
        <v>1027</v>
      </c>
      <c r="U3" s="840" t="s">
        <v>1024</v>
      </c>
      <c r="V3" s="841" t="s">
        <v>1025</v>
      </c>
      <c r="W3" s="841" t="s">
        <v>1026</v>
      </c>
      <c r="X3" s="843" t="s">
        <v>1027</v>
      </c>
      <c r="Y3" s="840" t="s">
        <v>1024</v>
      </c>
      <c r="Z3" s="841" t="s">
        <v>1025</v>
      </c>
      <c r="AA3" s="841" t="s">
        <v>1026</v>
      </c>
      <c r="AB3" s="843" t="s">
        <v>1027</v>
      </c>
      <c r="AC3" s="1026"/>
    </row>
    <row r="4" spans="1:29" s="883" customFormat="1" ht="69" customHeight="1">
      <c r="A4" s="867">
        <v>1</v>
      </c>
      <c r="B4" s="604" t="s">
        <v>1071</v>
      </c>
      <c r="C4" s="598" t="s">
        <v>573</v>
      </c>
      <c r="D4" s="598" t="s">
        <v>1029</v>
      </c>
      <c r="E4" s="598" t="s">
        <v>1031</v>
      </c>
      <c r="F4" s="598" t="s">
        <v>1032</v>
      </c>
      <c r="G4" s="607" t="s">
        <v>1033</v>
      </c>
      <c r="H4" s="511" t="s">
        <v>87</v>
      </c>
      <c r="I4" s="511" t="s">
        <v>1073</v>
      </c>
      <c r="J4" s="511" t="s">
        <v>1074</v>
      </c>
      <c r="K4" s="846" t="s">
        <v>83</v>
      </c>
      <c r="L4" s="595" t="s">
        <v>82</v>
      </c>
      <c r="M4" s="595">
        <v>1</v>
      </c>
      <c r="N4" s="595"/>
      <c r="O4" s="619">
        <v>45323</v>
      </c>
      <c r="P4" s="844">
        <v>45657</v>
      </c>
      <c r="Q4" s="882">
        <v>0</v>
      </c>
      <c r="R4" s="633">
        <v>1</v>
      </c>
      <c r="S4" s="511" t="s">
        <v>82</v>
      </c>
      <c r="T4" s="517" t="s">
        <v>82</v>
      </c>
      <c r="U4" s="513" t="s">
        <v>1418</v>
      </c>
      <c r="V4" s="511" t="s">
        <v>1419</v>
      </c>
      <c r="W4" s="511" t="s">
        <v>82</v>
      </c>
      <c r="X4" s="517" t="s">
        <v>82</v>
      </c>
      <c r="Y4" s="513" t="s">
        <v>1420</v>
      </c>
      <c r="Z4" s="511" t="s">
        <v>1420</v>
      </c>
      <c r="AA4" s="511" t="s">
        <v>82</v>
      </c>
      <c r="AB4" s="517" t="s">
        <v>82</v>
      </c>
      <c r="AC4" s="845" t="s">
        <v>1421</v>
      </c>
    </row>
    <row r="5" spans="1:29" s="883" customFormat="1" ht="69" customHeight="1">
      <c r="A5" s="867">
        <v>1</v>
      </c>
      <c r="B5" s="605" t="s">
        <v>1382</v>
      </c>
      <c r="C5" s="605" t="s">
        <v>530</v>
      </c>
      <c r="D5" s="605" t="s">
        <v>1029</v>
      </c>
      <c r="E5" s="605" t="s">
        <v>1031</v>
      </c>
      <c r="F5" s="605" t="s">
        <v>1041</v>
      </c>
      <c r="G5" s="513" t="s">
        <v>1064</v>
      </c>
      <c r="H5" s="620" t="s">
        <v>1065</v>
      </c>
      <c r="I5" s="620" t="s">
        <v>1066</v>
      </c>
      <c r="J5" s="620" t="s">
        <v>1067</v>
      </c>
      <c r="K5" s="884" t="s">
        <v>83</v>
      </c>
      <c r="L5" s="595" t="s">
        <v>82</v>
      </c>
      <c r="M5" s="595">
        <v>5</v>
      </c>
      <c r="N5" s="595"/>
      <c r="O5" s="619">
        <v>45323</v>
      </c>
      <c r="P5" s="844">
        <v>45657</v>
      </c>
      <c r="Q5" s="885">
        <v>0</v>
      </c>
      <c r="R5" s="620">
        <v>2</v>
      </c>
      <c r="S5" s="846"/>
      <c r="T5" s="886"/>
      <c r="U5" s="885" t="s">
        <v>1422</v>
      </c>
      <c r="V5" s="620" t="s">
        <v>1423</v>
      </c>
      <c r="W5" s="846"/>
      <c r="X5" s="886"/>
      <c r="Y5" s="885" t="s">
        <v>1424</v>
      </c>
      <c r="Z5" s="620" t="s">
        <v>1425</v>
      </c>
      <c r="AA5" s="846"/>
      <c r="AB5" s="886"/>
      <c r="AC5" s="845" t="s">
        <v>87</v>
      </c>
    </row>
    <row r="6" spans="1:29" s="883" customFormat="1" ht="69" customHeight="1">
      <c r="A6" s="867">
        <v>1</v>
      </c>
      <c r="B6" s="605" t="s">
        <v>1382</v>
      </c>
      <c r="C6" s="605" t="s">
        <v>530</v>
      </c>
      <c r="D6" s="605" t="s">
        <v>1029</v>
      </c>
      <c r="E6" s="605" t="s">
        <v>1031</v>
      </c>
      <c r="F6" s="605" t="s">
        <v>1032</v>
      </c>
      <c r="G6" s="607" t="s">
        <v>1033</v>
      </c>
      <c r="H6" s="620" t="s">
        <v>1056</v>
      </c>
      <c r="I6" s="620" t="s">
        <v>1069</v>
      </c>
      <c r="J6" s="620" t="s">
        <v>1070</v>
      </c>
      <c r="K6" s="884" t="s">
        <v>83</v>
      </c>
      <c r="L6" s="595" t="s">
        <v>82</v>
      </c>
      <c r="M6" s="594">
        <v>0.6</v>
      </c>
      <c r="N6" s="594"/>
      <c r="O6" s="619">
        <v>45323</v>
      </c>
      <c r="P6" s="844">
        <v>45657</v>
      </c>
      <c r="Q6" s="885">
        <v>0.18</v>
      </c>
      <c r="R6" s="620">
        <v>0.42</v>
      </c>
      <c r="S6" s="846"/>
      <c r="T6" s="886"/>
      <c r="U6" s="885" t="s">
        <v>1426</v>
      </c>
      <c r="V6" s="620" t="s">
        <v>1427</v>
      </c>
      <c r="W6" s="846"/>
      <c r="X6" s="886"/>
      <c r="Y6" s="885" t="s">
        <v>1428</v>
      </c>
      <c r="Z6" s="620" t="s">
        <v>1429</v>
      </c>
      <c r="AA6" s="846"/>
      <c r="AB6" s="886"/>
      <c r="AC6" s="845" t="s">
        <v>87</v>
      </c>
    </row>
    <row r="7" spans="1:29" s="883" customFormat="1" ht="69" customHeight="1">
      <c r="A7" s="867">
        <v>1</v>
      </c>
      <c r="B7" s="605" t="s">
        <v>1382</v>
      </c>
      <c r="C7" s="605" t="s">
        <v>519</v>
      </c>
      <c r="D7" s="605" t="s">
        <v>1029</v>
      </c>
      <c r="E7" s="605" t="s">
        <v>1031</v>
      </c>
      <c r="F7" s="605" t="s">
        <v>1041</v>
      </c>
      <c r="G7" s="887" t="s">
        <v>1042</v>
      </c>
      <c r="H7" s="624" t="s">
        <v>1043</v>
      </c>
      <c r="I7" s="634" t="s">
        <v>1044</v>
      </c>
      <c r="J7" s="634" t="s">
        <v>1045</v>
      </c>
      <c r="K7" s="620" t="s">
        <v>83</v>
      </c>
      <c r="L7" s="594">
        <v>1</v>
      </c>
      <c r="M7" s="595" t="s">
        <v>82</v>
      </c>
      <c r="N7" s="595"/>
      <c r="O7" s="635">
        <v>45078</v>
      </c>
      <c r="P7" s="888">
        <v>45291</v>
      </c>
      <c r="Q7" s="513">
        <v>0.75</v>
      </c>
      <c r="R7" s="511">
        <v>1</v>
      </c>
      <c r="S7" s="511">
        <v>1</v>
      </c>
      <c r="T7" s="889" t="s">
        <v>87</v>
      </c>
      <c r="U7" s="513" t="s">
        <v>1430</v>
      </c>
      <c r="V7" s="511" t="s">
        <v>1431</v>
      </c>
      <c r="W7" s="620" t="s">
        <v>87</v>
      </c>
      <c r="X7" s="889" t="s">
        <v>87</v>
      </c>
      <c r="Y7" s="885" t="s">
        <v>87</v>
      </c>
      <c r="Z7" s="620" t="s">
        <v>87</v>
      </c>
      <c r="AA7" s="846"/>
      <c r="AB7" s="886"/>
      <c r="AC7" s="890"/>
    </row>
    <row r="8" spans="1:29" s="883" customFormat="1" ht="69" customHeight="1">
      <c r="A8" s="867">
        <v>1</v>
      </c>
      <c r="B8" s="605" t="s">
        <v>1382</v>
      </c>
      <c r="C8" s="605" t="s">
        <v>519</v>
      </c>
      <c r="D8" s="605" t="s">
        <v>1029</v>
      </c>
      <c r="E8" s="605" t="s">
        <v>1031</v>
      </c>
      <c r="F8" s="605" t="s">
        <v>1041</v>
      </c>
      <c r="G8" s="891" t="s">
        <v>1047</v>
      </c>
      <c r="H8" s="624" t="s">
        <v>1048</v>
      </c>
      <c r="I8" s="634" t="s">
        <v>1049</v>
      </c>
      <c r="J8" s="634" t="s">
        <v>1050</v>
      </c>
      <c r="K8" s="620" t="s">
        <v>83</v>
      </c>
      <c r="L8" s="595">
        <v>4</v>
      </c>
      <c r="M8" s="595" t="s">
        <v>82</v>
      </c>
      <c r="N8" s="595"/>
      <c r="O8" s="635">
        <v>44927</v>
      </c>
      <c r="P8" s="888">
        <v>45291</v>
      </c>
      <c r="Q8" s="513">
        <v>2</v>
      </c>
      <c r="R8" s="511">
        <v>3</v>
      </c>
      <c r="S8" s="620" t="s">
        <v>87</v>
      </c>
      <c r="T8" s="889" t="s">
        <v>87</v>
      </c>
      <c r="U8" s="513" t="s">
        <v>1039</v>
      </c>
      <c r="V8" s="892" t="s">
        <v>1051</v>
      </c>
      <c r="W8" s="620" t="s">
        <v>87</v>
      </c>
      <c r="X8" s="889" t="s">
        <v>87</v>
      </c>
      <c r="Y8" s="513" t="s">
        <v>1432</v>
      </c>
      <c r="Z8" s="511" t="s">
        <v>1433</v>
      </c>
      <c r="AA8" s="846"/>
      <c r="AB8" s="886"/>
      <c r="AC8" s="890"/>
    </row>
    <row r="9" spans="1:29" s="883" customFormat="1" ht="69" customHeight="1">
      <c r="A9" s="867">
        <v>1</v>
      </c>
      <c r="B9" s="605" t="s">
        <v>1382</v>
      </c>
      <c r="C9" s="605" t="s">
        <v>519</v>
      </c>
      <c r="D9" s="605" t="s">
        <v>1029</v>
      </c>
      <c r="E9" s="605" t="s">
        <v>1031</v>
      </c>
      <c r="F9" s="605" t="s">
        <v>1032</v>
      </c>
      <c r="G9" s="891" t="s">
        <v>1052</v>
      </c>
      <c r="H9" s="624" t="s">
        <v>1411</v>
      </c>
      <c r="I9" s="634" t="s">
        <v>1053</v>
      </c>
      <c r="J9" s="634" t="s">
        <v>1054</v>
      </c>
      <c r="K9" s="620" t="s">
        <v>83</v>
      </c>
      <c r="L9" s="595">
        <v>3</v>
      </c>
      <c r="M9" s="595" t="s">
        <v>82</v>
      </c>
      <c r="N9" s="595"/>
      <c r="O9" s="893">
        <v>45108</v>
      </c>
      <c r="P9" s="894">
        <v>45291</v>
      </c>
      <c r="Q9" s="513">
        <v>0</v>
      </c>
      <c r="R9" s="511">
        <v>3</v>
      </c>
      <c r="S9" s="620" t="s">
        <v>87</v>
      </c>
      <c r="T9" s="889" t="s">
        <v>87</v>
      </c>
      <c r="U9" s="895" t="s">
        <v>1434</v>
      </c>
      <c r="V9" s="632" t="s">
        <v>1435</v>
      </c>
      <c r="W9" s="620" t="s">
        <v>87</v>
      </c>
      <c r="X9" s="889" t="s">
        <v>87</v>
      </c>
      <c r="Y9" s="885" t="s">
        <v>87</v>
      </c>
      <c r="Z9" s="620" t="s">
        <v>87</v>
      </c>
      <c r="AA9" s="846"/>
      <c r="AB9" s="886"/>
      <c r="AC9" s="890"/>
    </row>
    <row r="10" spans="1:29" s="874" customFormat="1" ht="69" customHeight="1">
      <c r="A10" s="867">
        <v>2</v>
      </c>
      <c r="B10" s="868" t="s">
        <v>1417</v>
      </c>
      <c r="C10" s="896" t="s">
        <v>1437</v>
      </c>
      <c r="D10" s="896" t="s">
        <v>1029</v>
      </c>
      <c r="E10" s="896" t="s">
        <v>1031</v>
      </c>
      <c r="F10" s="896" t="s">
        <v>1041</v>
      </c>
      <c r="G10" s="513" t="s">
        <v>1439</v>
      </c>
      <c r="H10" s="511" t="s">
        <v>1440</v>
      </c>
      <c r="I10" s="511" t="s">
        <v>1441</v>
      </c>
      <c r="J10" s="511" t="s">
        <v>1442</v>
      </c>
      <c r="K10" s="511" t="s">
        <v>1436</v>
      </c>
      <c r="L10" s="869"/>
      <c r="M10" s="511">
        <v>1</v>
      </c>
      <c r="N10" s="511">
        <v>1</v>
      </c>
      <c r="O10" s="897">
        <v>45306</v>
      </c>
      <c r="P10" s="898">
        <v>46021</v>
      </c>
      <c r="Q10" s="899" t="s">
        <v>82</v>
      </c>
      <c r="R10" s="866">
        <v>1</v>
      </c>
      <c r="S10" s="866" t="s">
        <v>87</v>
      </c>
      <c r="T10" s="900" t="s">
        <v>87</v>
      </c>
      <c r="U10" s="899" t="s">
        <v>1438</v>
      </c>
      <c r="V10" s="866" t="s">
        <v>1443</v>
      </c>
      <c r="W10" s="866" t="s">
        <v>87</v>
      </c>
      <c r="X10" s="900" t="s">
        <v>87</v>
      </c>
      <c r="Y10" s="870"/>
      <c r="Z10" s="871"/>
      <c r="AA10" s="871"/>
      <c r="AB10" s="872"/>
      <c r="AC10" s="873"/>
    </row>
    <row r="11" spans="1:29" s="874" customFormat="1" ht="69" customHeight="1">
      <c r="A11" s="867">
        <v>2</v>
      </c>
      <c r="B11" s="868" t="s">
        <v>1417</v>
      </c>
      <c r="C11" s="896" t="s">
        <v>1437</v>
      </c>
      <c r="D11" s="896" t="s">
        <v>1029</v>
      </c>
      <c r="E11" s="896" t="s">
        <v>1031</v>
      </c>
      <c r="F11" s="896" t="s">
        <v>1032</v>
      </c>
      <c r="G11" s="513" t="s">
        <v>1444</v>
      </c>
      <c r="H11" s="511" t="s">
        <v>1445</v>
      </c>
      <c r="I11" s="511" t="s">
        <v>1446</v>
      </c>
      <c r="J11" s="511" t="s">
        <v>1447</v>
      </c>
      <c r="K11" s="511" t="s">
        <v>1436</v>
      </c>
      <c r="L11" s="869"/>
      <c r="M11" s="511" t="s">
        <v>82</v>
      </c>
      <c r="N11" s="633">
        <v>1</v>
      </c>
      <c r="O11" s="897">
        <v>45672</v>
      </c>
      <c r="P11" s="898">
        <v>46021</v>
      </c>
      <c r="Q11" s="899" t="s">
        <v>82</v>
      </c>
      <c r="R11" s="866" t="s">
        <v>1448</v>
      </c>
      <c r="S11" s="866" t="s">
        <v>87</v>
      </c>
      <c r="T11" s="900" t="s">
        <v>87</v>
      </c>
      <c r="U11" s="899" t="s">
        <v>1448</v>
      </c>
      <c r="V11" s="866" t="s">
        <v>1448</v>
      </c>
      <c r="W11" s="866" t="s">
        <v>87</v>
      </c>
      <c r="X11" s="900" t="s">
        <v>87</v>
      </c>
      <c r="Y11" s="870"/>
      <c r="Z11" s="871"/>
      <c r="AA11" s="871"/>
      <c r="AB11" s="872"/>
      <c r="AC11" s="873"/>
    </row>
    <row r="12" spans="1:29" s="874" customFormat="1" ht="69" customHeight="1">
      <c r="A12" s="867">
        <v>2</v>
      </c>
      <c r="B12" s="868" t="s">
        <v>1071</v>
      </c>
      <c r="C12" s="850" t="s">
        <v>580</v>
      </c>
      <c r="D12" s="850" t="s">
        <v>1029</v>
      </c>
      <c r="E12" s="850" t="s">
        <v>1031</v>
      </c>
      <c r="F12" s="850" t="s">
        <v>1041</v>
      </c>
      <c r="G12" s="901" t="s">
        <v>1439</v>
      </c>
      <c r="H12" s="866" t="s">
        <v>87</v>
      </c>
      <c r="I12" s="866" t="s">
        <v>1441</v>
      </c>
      <c r="J12" s="866" t="s">
        <v>1442</v>
      </c>
      <c r="K12" s="866" t="s">
        <v>83</v>
      </c>
      <c r="L12" s="869"/>
      <c r="M12" s="866">
        <v>1</v>
      </c>
      <c r="N12" s="866" t="s">
        <v>80</v>
      </c>
      <c r="O12" s="902">
        <v>45323</v>
      </c>
      <c r="P12" s="903">
        <v>45627</v>
      </c>
      <c r="Q12" s="899" t="s">
        <v>1449</v>
      </c>
      <c r="R12" s="866" t="s">
        <v>1450</v>
      </c>
      <c r="S12" s="871"/>
      <c r="T12" s="872"/>
      <c r="U12" s="899" t="s">
        <v>1451</v>
      </c>
      <c r="V12" s="866" t="s">
        <v>1452</v>
      </c>
      <c r="W12" s="871"/>
      <c r="X12" s="872"/>
      <c r="Y12" s="899" t="s">
        <v>1453</v>
      </c>
      <c r="Z12" s="866" t="s">
        <v>1454</v>
      </c>
      <c r="AA12" s="871"/>
      <c r="AB12" s="872"/>
      <c r="AC12" s="904" t="s">
        <v>1455</v>
      </c>
    </row>
    <row r="13" spans="1:29" s="874" customFormat="1" ht="69" customHeight="1">
      <c r="A13" s="867">
        <v>2</v>
      </c>
      <c r="B13" s="868" t="s">
        <v>1071</v>
      </c>
      <c r="C13" s="850" t="s">
        <v>1456</v>
      </c>
      <c r="D13" s="850" t="s">
        <v>1029</v>
      </c>
      <c r="E13" s="850" t="s">
        <v>1031</v>
      </c>
      <c r="F13" s="850" t="s">
        <v>1041</v>
      </c>
      <c r="G13" s="901" t="s">
        <v>1439</v>
      </c>
      <c r="H13" s="866" t="s">
        <v>1457</v>
      </c>
      <c r="I13" s="866" t="s">
        <v>1441</v>
      </c>
      <c r="J13" s="866" t="s">
        <v>1442</v>
      </c>
      <c r="K13" s="866" t="s">
        <v>83</v>
      </c>
      <c r="L13" s="869"/>
      <c r="M13" s="866">
        <v>1</v>
      </c>
      <c r="N13" s="866" t="s">
        <v>80</v>
      </c>
      <c r="O13" s="905">
        <v>45323</v>
      </c>
      <c r="P13" s="906">
        <v>45627</v>
      </c>
      <c r="Q13" s="899" t="s">
        <v>87</v>
      </c>
      <c r="R13" s="866">
        <v>1</v>
      </c>
      <c r="S13" s="866" t="s">
        <v>87</v>
      </c>
      <c r="T13" s="900" t="s">
        <v>87</v>
      </c>
      <c r="U13" s="899" t="s">
        <v>87</v>
      </c>
      <c r="V13" s="866" t="s">
        <v>1458</v>
      </c>
      <c r="W13" s="866" t="s">
        <v>87</v>
      </c>
      <c r="X13" s="900" t="s">
        <v>87</v>
      </c>
      <c r="Y13" s="899" t="s">
        <v>87</v>
      </c>
      <c r="Z13" s="866" t="s">
        <v>1459</v>
      </c>
      <c r="AA13" s="866" t="s">
        <v>87</v>
      </c>
      <c r="AB13" s="900" t="s">
        <v>87</v>
      </c>
      <c r="AC13" s="873"/>
    </row>
    <row r="14" spans="1:29" s="874" customFormat="1" ht="69" customHeight="1">
      <c r="A14" s="867">
        <v>2</v>
      </c>
      <c r="B14" s="868" t="s">
        <v>1378</v>
      </c>
      <c r="C14" s="848" t="s">
        <v>1460</v>
      </c>
      <c r="D14" s="875" t="s">
        <v>1029</v>
      </c>
      <c r="E14" s="875" t="s">
        <v>1031</v>
      </c>
      <c r="F14" s="875" t="s">
        <v>1041</v>
      </c>
      <c r="G14" s="907" t="s">
        <v>1439</v>
      </c>
      <c r="H14" s="597" t="s">
        <v>1467</v>
      </c>
      <c r="I14" s="908" t="s">
        <v>1442</v>
      </c>
      <c r="J14" s="908" t="s">
        <v>1468</v>
      </c>
      <c r="K14" s="909" t="s">
        <v>83</v>
      </c>
      <c r="L14" s="910"/>
      <c r="M14" s="597">
        <v>1</v>
      </c>
      <c r="N14" s="597">
        <v>1</v>
      </c>
      <c r="O14" s="911">
        <v>45567</v>
      </c>
      <c r="P14" s="912">
        <v>46022</v>
      </c>
      <c r="Q14" s="851"/>
      <c r="R14" s="849"/>
      <c r="S14" s="871"/>
      <c r="T14" s="872"/>
      <c r="U14" s="913"/>
      <c r="V14" s="914"/>
      <c r="W14" s="871"/>
      <c r="X14" s="872"/>
      <c r="Y14" s="870"/>
      <c r="Z14" s="871"/>
      <c r="AA14" s="871"/>
      <c r="AB14" s="872"/>
      <c r="AC14" s="873"/>
    </row>
    <row r="15" spans="1:29" s="874" customFormat="1" ht="88.5" customHeight="1">
      <c r="A15" s="867">
        <v>2</v>
      </c>
      <c r="B15" s="868" t="s">
        <v>1382</v>
      </c>
      <c r="C15" s="852" t="s">
        <v>532</v>
      </c>
      <c r="D15" s="876" t="s">
        <v>1029</v>
      </c>
      <c r="E15" s="876" t="s">
        <v>1031</v>
      </c>
      <c r="F15" s="876" t="s">
        <v>1041</v>
      </c>
      <c r="G15" s="915" t="s">
        <v>1461</v>
      </c>
      <c r="H15" s="876" t="s">
        <v>1462</v>
      </c>
      <c r="I15" s="876" t="s">
        <v>1463</v>
      </c>
      <c r="J15" s="876" t="s">
        <v>1464</v>
      </c>
      <c r="K15" s="876" t="s">
        <v>83</v>
      </c>
      <c r="L15" s="869"/>
      <c r="M15" s="916">
        <v>7</v>
      </c>
      <c r="N15" s="916">
        <v>8</v>
      </c>
      <c r="O15" s="877">
        <v>45362</v>
      </c>
      <c r="P15" s="877">
        <v>46022</v>
      </c>
      <c r="Q15" s="876"/>
      <c r="R15" s="876" t="s">
        <v>1469</v>
      </c>
      <c r="S15" s="876"/>
      <c r="T15" s="876"/>
      <c r="U15" s="876" t="s">
        <v>1470</v>
      </c>
      <c r="V15" s="876" t="s">
        <v>1471</v>
      </c>
      <c r="W15" s="876"/>
      <c r="X15" s="876" t="s">
        <v>1472</v>
      </c>
      <c r="Y15" s="876"/>
      <c r="Z15" s="876"/>
      <c r="AA15" s="916"/>
      <c r="AB15" s="916"/>
      <c r="AC15" s="876"/>
    </row>
    <row r="16" spans="1:29" s="874" customFormat="1" ht="88.5" customHeight="1" thickBot="1">
      <c r="A16" s="917">
        <v>2</v>
      </c>
      <c r="B16" s="918" t="s">
        <v>1382</v>
      </c>
      <c r="C16" s="853" t="s">
        <v>532</v>
      </c>
      <c r="D16" s="876" t="s">
        <v>1029</v>
      </c>
      <c r="E16" s="876" t="s">
        <v>1031</v>
      </c>
      <c r="F16" s="876" t="s">
        <v>1032</v>
      </c>
      <c r="G16" s="879" t="s">
        <v>1052</v>
      </c>
      <c r="H16" s="878" t="s">
        <v>1465</v>
      </c>
      <c r="I16" s="879" t="s">
        <v>1053</v>
      </c>
      <c r="J16" s="879" t="s">
        <v>1054</v>
      </c>
      <c r="K16" s="879" t="s">
        <v>83</v>
      </c>
      <c r="L16" s="919"/>
      <c r="M16" s="879">
        <v>3</v>
      </c>
      <c r="N16" s="879">
        <v>5</v>
      </c>
      <c r="O16" s="880">
        <v>45362</v>
      </c>
      <c r="P16" s="880">
        <v>46022</v>
      </c>
      <c r="Q16" s="879"/>
      <c r="R16" s="879" t="s">
        <v>1473</v>
      </c>
      <c r="S16" s="881"/>
      <c r="T16" s="881"/>
      <c r="U16" s="881"/>
      <c r="V16" s="879" t="s">
        <v>1473</v>
      </c>
      <c r="W16" s="881"/>
      <c r="X16" s="881" t="s">
        <v>1474</v>
      </c>
      <c r="Y16" s="881"/>
      <c r="Z16" s="881"/>
      <c r="AA16" s="920"/>
      <c r="AB16" s="920"/>
      <c r="AC16" s="879"/>
    </row>
  </sheetData>
  <autoFilter ref="A3:AC16" xr:uid="{780395C1-6381-468A-B499-7C50F36006A0}"/>
  <mergeCells count="5">
    <mergeCell ref="AC1:AC3"/>
    <mergeCell ref="U1:X1"/>
    <mergeCell ref="Y1:AB1"/>
    <mergeCell ref="G1:P1"/>
    <mergeCell ref="Q1:T1"/>
  </mergeCells>
  <conditionalFormatting sqref="A3 E3:H3 K3">
    <cfRule type="cellIs" dxfId="3" priority="103" operator="equal">
      <formula>"Error"</formula>
    </cfRule>
    <cfRule type="cellIs" dxfId="2" priority="104" operator="equal">
      <formula>"Error"</formula>
    </cfRule>
  </conditionalFormatting>
  <conditionalFormatting sqref="E14:F16">
    <cfRule type="cellIs" dxfId="1" priority="16" operator="equal">
      <formula>"Error"</formula>
    </cfRule>
    <cfRule type="cellIs" dxfId="0" priority="17" operator="equal">
      <formula>"Error"</formula>
    </cfRule>
  </conditionalFormatting>
  <dataValidations count="3">
    <dataValidation type="list" allowBlank="1" showErrorMessage="1" sqref="E14:F16" xr:uid="{79676911-87AB-4DC2-8D44-FDE81C4E8169}">
      <formula1>INDIRECT(D14)</formula1>
    </dataValidation>
    <dataValidation type="list" allowBlank="1" showErrorMessage="1" sqref="C14:C16" xr:uid="{8A415927-C473-464F-BFBA-CC47357B0EBF}">
      <formula1>INDIRECT(#REF!)</formula1>
    </dataValidation>
    <dataValidation type="list" allowBlank="1" showInputMessage="1" showErrorMessage="1" sqref="K14" xr:uid="{BF111B79-5E70-44BD-A8EC-B8C2DA2EBC75}">
      <formula1>Anualizacion</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PPMyEG 2021</vt:lpstr>
      <vt:lpstr>PIOEG 2021</vt:lpstr>
      <vt:lpstr>PPMyEG 2022</vt:lpstr>
      <vt:lpstr>PIOEG 2022</vt:lpstr>
      <vt:lpstr>PPMyEG 2023</vt:lpstr>
      <vt:lpstr>PIOEG 2023</vt:lpstr>
      <vt:lpstr>PPMyEG 2024</vt:lpstr>
      <vt:lpstr>PIOEG 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Valeria Caballero</dc:creator>
  <cp:keywords/>
  <dc:description/>
  <cp:lastModifiedBy>kelly Carolina Morantes Pérez</cp:lastModifiedBy>
  <cp:revision/>
  <dcterms:created xsi:type="dcterms:W3CDTF">2023-03-29T18:30:17Z</dcterms:created>
  <dcterms:modified xsi:type="dcterms:W3CDTF">2025-02-06T19:34:35Z</dcterms:modified>
  <cp:category/>
  <cp:contentStatus/>
</cp:coreProperties>
</file>